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hris\Documents\Chris de Klerk\"/>
    </mc:Choice>
  </mc:AlternateContent>
  <bookViews>
    <workbookView xWindow="11985" yWindow="525" windowWidth="12030" windowHeight="9210"/>
  </bookViews>
  <sheets>
    <sheet name="Rc Premium" sheetId="60" r:id="rId1"/>
    <sheet name="Sheet1" sheetId="62" r:id="rId2"/>
  </sheets>
  <externalReferences>
    <externalReference r:id="rId3"/>
  </externalReferences>
  <definedNames>
    <definedName name="_1" hidden="1">#REF!</definedName>
    <definedName name="_Fil" hidden="1">[1]PRELIMIN!#REF!</definedName>
    <definedName name="_Fill" hidden="1">[1]PRELIMIN!#REF!</definedName>
    <definedName name="_filll" hidden="1">[1]PRELIMIN!#REF!</definedName>
    <definedName name="Areas">#REF!</definedName>
    <definedName name="d" hidden="1">[1]PRELIMIN!#REF!</definedName>
    <definedName name="Elements">#REF!</definedName>
    <definedName name="FunctionalUnits">#REF!</definedName>
    <definedName name="_xlnm.Print_Area" localSheetId="0">'Rc Premium'!$A$1:$W$86</definedName>
    <definedName name="sencount" hidden="1">1</definedName>
  </definedNames>
  <calcPr calcId="152511"/>
</workbook>
</file>

<file path=xl/calcChain.xml><?xml version="1.0" encoding="utf-8"?>
<calcChain xmlns="http://schemas.openxmlformats.org/spreadsheetml/2006/main">
  <c r="K12" i="60" l="1"/>
  <c r="F12" i="60" l="1"/>
  <c r="H12" i="60" s="1"/>
  <c r="G12" i="60"/>
  <c r="H22" i="60" l="1"/>
  <c r="V64" i="60" l="1"/>
  <c r="T64" i="60"/>
  <c r="T58" i="60"/>
  <c r="R46" i="60" l="1"/>
  <c r="E79" i="60" l="1"/>
  <c r="E70" i="60" l="1"/>
  <c r="E12" i="60"/>
  <c r="H13" i="60"/>
  <c r="F79" i="60" l="1"/>
  <c r="H67" i="60"/>
  <c r="H66" i="60"/>
  <c r="H65" i="60"/>
  <c r="H64" i="60"/>
  <c r="H63" i="60"/>
  <c r="H62" i="60"/>
  <c r="H61" i="60"/>
  <c r="H60" i="60"/>
  <c r="H59" i="60"/>
  <c r="H58" i="60"/>
  <c r="H57" i="60"/>
  <c r="H56" i="60"/>
  <c r="H55" i="60"/>
  <c r="H54" i="60"/>
  <c r="H53" i="60"/>
  <c r="H52" i="60"/>
  <c r="H51" i="60"/>
  <c r="H50" i="60"/>
  <c r="H49" i="60"/>
  <c r="H48" i="60"/>
  <c r="H47" i="60"/>
  <c r="H42" i="60"/>
  <c r="H41" i="60"/>
  <c r="H40" i="60"/>
  <c r="H39" i="60"/>
  <c r="H38" i="60"/>
  <c r="H37" i="60"/>
  <c r="H36" i="60"/>
  <c r="H35" i="60"/>
  <c r="H34" i="60"/>
  <c r="H33" i="60"/>
  <c r="H32" i="60"/>
  <c r="H31" i="60"/>
  <c r="H28" i="60"/>
  <c r="H27" i="60"/>
  <c r="H26" i="60"/>
  <c r="H25" i="60"/>
  <c r="H24" i="60"/>
  <c r="H23" i="60"/>
  <c r="H21" i="60"/>
  <c r="H20" i="60"/>
  <c r="H19" i="60"/>
  <c r="H18" i="60"/>
  <c r="H17" i="60"/>
  <c r="H16" i="60"/>
  <c r="H15" i="60"/>
  <c r="H14" i="60"/>
  <c r="F70" i="60" l="1"/>
  <c r="H70" i="60" s="1"/>
  <c r="E85" i="60" l="1"/>
  <c r="H79" i="60"/>
  <c r="C49" i="60"/>
  <c r="C50" i="60" s="1"/>
  <c r="C51" i="60" s="1"/>
  <c r="C52" i="60" s="1"/>
  <c r="C53" i="60" s="1"/>
  <c r="C54" i="60" s="1"/>
  <c r="C55" i="60" s="1"/>
  <c r="C56" i="60" s="1"/>
  <c r="C57" i="60" s="1"/>
  <c r="C58" i="60" s="1"/>
  <c r="C59" i="60" s="1"/>
  <c r="C60" i="60" s="1"/>
  <c r="C61" i="60" s="1"/>
  <c r="C62" i="60" s="1"/>
  <c r="C63" i="60" s="1"/>
  <c r="C64" i="60" s="1"/>
  <c r="C65" i="60" s="1"/>
  <c r="C66" i="60" s="1"/>
  <c r="C67" i="60" s="1"/>
  <c r="Q46" i="60"/>
  <c r="P46" i="60"/>
  <c r="O46" i="60"/>
  <c r="N46" i="60"/>
  <c r="M46" i="60"/>
  <c r="L46" i="60"/>
  <c r="K46" i="60"/>
  <c r="J46" i="60"/>
  <c r="G46" i="60"/>
  <c r="F46" i="60"/>
  <c r="E46" i="60"/>
  <c r="H45" i="60"/>
  <c r="H44" i="60"/>
  <c r="H43" i="60"/>
  <c r="H30" i="60"/>
  <c r="R29" i="60"/>
  <c r="Q29" i="60"/>
  <c r="P29" i="60"/>
  <c r="O29" i="60"/>
  <c r="N29" i="60"/>
  <c r="M29" i="60"/>
  <c r="L29" i="60"/>
  <c r="K29" i="60"/>
  <c r="K68" i="60" s="1"/>
  <c r="J29" i="60"/>
  <c r="G29" i="60"/>
  <c r="F29" i="60"/>
  <c r="E29" i="60"/>
  <c r="E68" i="60" s="1"/>
  <c r="R12" i="60"/>
  <c r="Q12" i="60"/>
  <c r="Q68" i="60" s="1"/>
  <c r="P12" i="60"/>
  <c r="P68" i="60" s="1"/>
  <c r="O12" i="60"/>
  <c r="N12" i="60"/>
  <c r="M12" i="60"/>
  <c r="L12" i="60"/>
  <c r="J12" i="60"/>
  <c r="A12" i="60"/>
  <c r="A13" i="60" s="1"/>
  <c r="A14" i="60" s="1"/>
  <c r="A15" i="60" s="1"/>
  <c r="A16" i="60" s="1"/>
  <c r="A17" i="60" s="1"/>
  <c r="A18" i="60" s="1"/>
  <c r="A19" i="60" s="1"/>
  <c r="A20" i="60" s="1"/>
  <c r="A21" i="60" s="1"/>
  <c r="A22" i="60" s="1"/>
  <c r="A23" i="60" s="1"/>
  <c r="A24" i="60" s="1"/>
  <c r="A25" i="60" s="1"/>
  <c r="A26" i="60" s="1"/>
  <c r="A27" i="60" s="1"/>
  <c r="A28" i="60" s="1"/>
  <c r="A29" i="60" s="1"/>
  <c r="A30" i="60" s="1"/>
  <c r="A31" i="60" s="1"/>
  <c r="A32" i="60" s="1"/>
  <c r="A33" i="60" s="1"/>
  <c r="A34" i="60" s="1"/>
  <c r="A35" i="60" s="1"/>
  <c r="A36" i="60" s="1"/>
  <c r="A37" i="60" s="1"/>
  <c r="A38" i="60" s="1"/>
  <c r="A39" i="60" s="1"/>
  <c r="A40" i="60" s="1"/>
  <c r="A41" i="60" s="1"/>
  <c r="A42" i="60" s="1"/>
  <c r="A43" i="60" s="1"/>
  <c r="A44" i="60" s="1"/>
  <c r="A45" i="60" s="1"/>
  <c r="A46" i="60" s="1"/>
  <c r="A47" i="60" s="1"/>
  <c r="A48" i="60" s="1"/>
  <c r="A49" i="60" s="1"/>
  <c r="A50" i="60" s="1"/>
  <c r="A51" i="60" s="1"/>
  <c r="A52" i="60" s="1"/>
  <c r="A53" i="60" s="1"/>
  <c r="A54" i="60" s="1"/>
  <c r="A55" i="60" s="1"/>
  <c r="A56" i="60" s="1"/>
  <c r="A57" i="60" s="1"/>
  <c r="A58" i="60" s="1"/>
  <c r="A59" i="60" s="1"/>
  <c r="A60" i="60" s="1"/>
  <c r="A61" i="60" s="1"/>
  <c r="A62" i="60" s="1"/>
  <c r="A63" i="60" s="1"/>
  <c r="A64" i="60" s="1"/>
  <c r="A65" i="60" s="1"/>
  <c r="A66" i="60" s="1"/>
  <c r="A67" i="60" s="1"/>
  <c r="A68" i="60" s="1"/>
  <c r="A69" i="60" s="1"/>
  <c r="A70" i="60" s="1"/>
  <c r="A71" i="60" s="1"/>
  <c r="A72" i="60" s="1"/>
  <c r="A73" i="60" s="1"/>
  <c r="A74" i="60" s="1"/>
  <c r="A75" i="60" s="1"/>
  <c r="A76" i="60" s="1"/>
  <c r="A77" i="60" s="1"/>
  <c r="A78" i="60" s="1"/>
  <c r="A79" i="60" s="1"/>
  <c r="A80" i="60" s="1"/>
  <c r="A81" i="60" s="1"/>
  <c r="A82" i="60" s="1"/>
  <c r="E71" i="60" l="1"/>
  <c r="E72" i="60" s="1"/>
  <c r="E73" i="60" s="1"/>
  <c r="E69" i="60"/>
  <c r="F68" i="60"/>
  <c r="F69" i="60" s="1"/>
  <c r="H46" i="60"/>
  <c r="M68" i="60"/>
  <c r="N68" i="60"/>
  <c r="R68" i="60"/>
  <c r="O68" i="60"/>
  <c r="L68" i="60"/>
  <c r="J68" i="60"/>
  <c r="G68" i="60"/>
  <c r="G69" i="60" s="1"/>
  <c r="H29" i="60"/>
  <c r="E74" i="60" l="1"/>
  <c r="E75" i="60" s="1"/>
  <c r="E76" i="60" s="1"/>
  <c r="F71" i="60"/>
  <c r="G71" i="60"/>
  <c r="G72" i="60" s="1"/>
  <c r="H68" i="60"/>
  <c r="K69" i="60" s="1"/>
  <c r="H69" i="60"/>
  <c r="E80" i="60" l="1"/>
  <c r="E81" i="60" s="1"/>
  <c r="E78" i="60"/>
  <c r="E77" i="60"/>
  <c r="M69" i="60"/>
  <c r="M71" i="60" s="1"/>
  <c r="G73" i="60"/>
  <c r="H71" i="60"/>
  <c r="N69" i="60"/>
  <c r="N71" i="60" s="1"/>
  <c r="O69" i="60"/>
  <c r="O71" i="60" s="1"/>
  <c r="Q69" i="60"/>
  <c r="Q71" i="60" s="1"/>
  <c r="R69" i="60"/>
  <c r="R71" i="60" s="1"/>
  <c r="L69" i="60"/>
  <c r="L71" i="60" s="1"/>
  <c r="J69" i="60"/>
  <c r="J71" i="60" s="1"/>
  <c r="P69" i="60"/>
  <c r="P71" i="60" s="1"/>
  <c r="K71" i="60"/>
  <c r="F72" i="60"/>
  <c r="G74" i="60" l="1"/>
  <c r="G75" i="60" s="1"/>
  <c r="G76" i="60" s="1"/>
  <c r="G77" i="60" s="1"/>
  <c r="F78" i="60"/>
  <c r="H78" i="60" s="1"/>
  <c r="F73" i="60"/>
  <c r="H72" i="60"/>
  <c r="L72" i="60" s="1"/>
  <c r="F75" i="60" l="1"/>
  <c r="F74" i="60"/>
  <c r="F76" i="60"/>
  <c r="F77" i="60" s="1"/>
  <c r="G80" i="60"/>
  <c r="G81" i="60" s="1"/>
  <c r="G82" i="60" s="1"/>
  <c r="R72" i="60"/>
  <c r="R73" i="60" s="1"/>
  <c r="N72" i="60"/>
  <c r="N73" i="60" s="1"/>
  <c r="O72" i="60"/>
  <c r="O73" i="60" s="1"/>
  <c r="Q72" i="60"/>
  <c r="Q73" i="60" s="1"/>
  <c r="M72" i="60"/>
  <c r="M73" i="60" s="1"/>
  <c r="K72" i="60"/>
  <c r="K73" i="60" s="1"/>
  <c r="J72" i="60"/>
  <c r="J73" i="60" s="1"/>
  <c r="P72" i="60"/>
  <c r="P73" i="60" s="1"/>
  <c r="E82" i="60"/>
  <c r="L73" i="60"/>
  <c r="H74" i="60"/>
  <c r="H73" i="60"/>
  <c r="J74" i="60" l="1"/>
  <c r="L74" i="60"/>
  <c r="N74" i="60"/>
  <c r="M74" i="60"/>
  <c r="O74" i="60"/>
  <c r="R74" i="60"/>
  <c r="P74" i="60"/>
  <c r="K74" i="60"/>
  <c r="Q74" i="60"/>
  <c r="H75" i="60"/>
  <c r="M75" i="60" s="1"/>
  <c r="Q75" i="60" l="1"/>
  <c r="Q76" i="60" s="1"/>
  <c r="O75" i="60"/>
  <c r="O76" i="60" s="1"/>
  <c r="L75" i="60"/>
  <c r="L76" i="60" s="1"/>
  <c r="J75" i="60"/>
  <c r="J76" i="60" s="1"/>
  <c r="K75" i="60"/>
  <c r="K76" i="60" s="1"/>
  <c r="N75" i="60"/>
  <c r="N76" i="60" s="1"/>
  <c r="P75" i="60"/>
  <c r="P76" i="60" s="1"/>
  <c r="R75" i="60"/>
  <c r="R76" i="60" s="1"/>
  <c r="M76" i="60"/>
  <c r="H77" i="60" l="1"/>
  <c r="H76" i="60"/>
  <c r="H80" i="60" s="1"/>
  <c r="H81" i="60" s="1"/>
  <c r="F80" i="60"/>
  <c r="F81" i="60" s="1"/>
  <c r="P79" i="60" l="1"/>
  <c r="J77" i="60"/>
  <c r="M79" i="60"/>
  <c r="L79" i="60"/>
  <c r="O78" i="60"/>
  <c r="Q77" i="60"/>
  <c r="N77" i="60"/>
  <c r="K78" i="60"/>
  <c r="J78" i="60"/>
  <c r="O79" i="60"/>
  <c r="L77" i="60"/>
  <c r="K79" i="60"/>
  <c r="Q79" i="60"/>
  <c r="M77" i="60"/>
  <c r="R77" i="60"/>
  <c r="O77" i="60"/>
  <c r="P77" i="60"/>
  <c r="Q78" i="60"/>
  <c r="R79" i="60"/>
  <c r="N78" i="60"/>
  <c r="L78" i="60"/>
  <c r="K77" i="60"/>
  <c r="J79" i="60"/>
  <c r="M78" i="60"/>
  <c r="R78" i="60"/>
  <c r="N79" i="60"/>
  <c r="P78" i="60"/>
  <c r="F82" i="60"/>
  <c r="F84" i="60" s="1"/>
  <c r="Q80" i="60" l="1"/>
  <c r="Q81" i="60" s="1"/>
  <c r="Q82" i="60" s="1"/>
  <c r="J80" i="60"/>
  <c r="N80" i="60"/>
  <c r="N81" i="60" s="1"/>
  <c r="N82" i="60" s="1"/>
  <c r="K80" i="60"/>
  <c r="K81" i="60" s="1"/>
  <c r="K82" i="60" s="1"/>
  <c r="M80" i="60"/>
  <c r="M81" i="60" s="1"/>
  <c r="M82" i="60" s="1"/>
  <c r="P80" i="60"/>
  <c r="P81" i="60" s="1"/>
  <c r="P82" i="60" s="1"/>
  <c r="O80" i="60"/>
  <c r="O81" i="60" s="1"/>
  <c r="O82" i="60" s="1"/>
  <c r="R80" i="60"/>
  <c r="R81" i="60" s="1"/>
  <c r="R82" i="60" s="1"/>
  <c r="L80" i="60"/>
  <c r="L81" i="60" s="1"/>
  <c r="L82" i="60" s="1"/>
  <c r="H82" i="60"/>
  <c r="H85" i="60" s="1"/>
  <c r="J82" i="60" l="1"/>
  <c r="J81" i="60"/>
  <c r="M86" i="60"/>
  <c r="N86" i="60"/>
  <c r="J86" i="60"/>
  <c r="L86" i="60"/>
  <c r="K86" i="60"/>
  <c r="R86" i="60"/>
  <c r="O86" i="60"/>
  <c r="Q86" i="60"/>
  <c r="P86" i="60"/>
</calcChain>
</file>

<file path=xl/sharedStrings.xml><?xml version="1.0" encoding="utf-8"?>
<sst xmlns="http://schemas.openxmlformats.org/spreadsheetml/2006/main" count="420" uniqueCount="137">
  <si>
    <t>Preliminaries</t>
  </si>
  <si>
    <t>Fittings</t>
  </si>
  <si>
    <t>Alterations</t>
  </si>
  <si>
    <t>Pre-Contract Escalation</t>
  </si>
  <si>
    <t>Contract Escalation</t>
  </si>
  <si>
    <t>Roofs</t>
  </si>
  <si>
    <t xml:space="preserve">Substructure </t>
  </si>
  <si>
    <t xml:space="preserve">Ground floor </t>
  </si>
  <si>
    <t>External facade</t>
  </si>
  <si>
    <t>Internal divisions</t>
  </si>
  <si>
    <t>Partitions</t>
  </si>
  <si>
    <t>Floor finishes</t>
  </si>
  <si>
    <t>Internal wall finishes</t>
  </si>
  <si>
    <t>Ceiling finishes</t>
  </si>
  <si>
    <t>Plumbing</t>
  </si>
  <si>
    <t>Balustrading, handrails, etc</t>
  </si>
  <si>
    <t>Miscellaneous items</t>
  </si>
  <si>
    <t xml:space="preserve">Special foundations </t>
  </si>
  <si>
    <t>Conveyance systems</t>
  </si>
  <si>
    <t>Air conditioning</t>
  </si>
  <si>
    <t>Ventilation</t>
  </si>
  <si>
    <t>Heating and cooling</t>
  </si>
  <si>
    <t>Other services</t>
  </si>
  <si>
    <t xml:space="preserve">Communications and security </t>
  </si>
  <si>
    <t>Signage</t>
  </si>
  <si>
    <t>Artwork, furnishings, etc</t>
  </si>
  <si>
    <t>Code</t>
  </si>
  <si>
    <t>Description</t>
  </si>
  <si>
    <t>Primary Elements</t>
  </si>
  <si>
    <t>Equipment</t>
  </si>
  <si>
    <t>Tenant Installations</t>
  </si>
  <si>
    <t>External Works And Services</t>
  </si>
  <si>
    <t>Contingency Allowances</t>
  </si>
  <si>
    <t>Tax</t>
  </si>
  <si>
    <t>Specialist Installations</t>
  </si>
  <si>
    <t>Estimate of Escalated Construction Cost (Incl VAT)</t>
  </si>
  <si>
    <t>Months</t>
  </si>
  <si>
    <t>% p.a.</t>
  </si>
  <si>
    <t>900-10</t>
  </si>
  <si>
    <t>900-15</t>
  </si>
  <si>
    <t>M</t>
  </si>
  <si>
    <t>Structural frame</t>
  </si>
  <si>
    <t>Electrical installation</t>
  </si>
  <si>
    <t>Fire protection</t>
  </si>
  <si>
    <t>Special fire protection systems</t>
  </si>
  <si>
    <t>Electronic systems</t>
  </si>
  <si>
    <t xml:space="preserve"> </t>
  </si>
  <si>
    <t>VAT</t>
  </si>
  <si>
    <t>Management</t>
  </si>
  <si>
    <t>Indoor environment quality</t>
  </si>
  <si>
    <t>Energy</t>
  </si>
  <si>
    <t>Transport</t>
  </si>
  <si>
    <t>Water</t>
  </si>
  <si>
    <t>Materials</t>
  </si>
  <si>
    <t>Land use and ecology</t>
  </si>
  <si>
    <t>Emissions</t>
  </si>
  <si>
    <t>Innovation</t>
  </si>
  <si>
    <t>Special electrical  systems</t>
  </si>
  <si>
    <t>Estimated Current Construction Cost (Excl Contingency)</t>
  </si>
  <si>
    <t>Estimated Escalated Construction Cost (Excl VAT)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</si>
  <si>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</si>
  <si>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</si>
  <si>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</si>
  <si>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</si>
  <si>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</si>
  <si>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</si>
  <si>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</si>
  <si>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</si>
  <si>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</si>
  <si>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</si>
  <si>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</si>
  <si>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</si>
  <si>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N</t>
  </si>
  <si>
    <t>Demolitions</t>
  </si>
  <si>
    <t>Site clearance</t>
  </si>
  <si>
    <t>Earthworks</t>
  </si>
  <si>
    <t>Soil drainage</t>
  </si>
  <si>
    <t>Sub-surface water drainage</t>
  </si>
  <si>
    <t>Storm water drainage</t>
  </si>
  <si>
    <t>Water supply</t>
  </si>
  <si>
    <t>Fire service</t>
  </si>
  <si>
    <t>Gas and fuel distribution</t>
  </si>
  <si>
    <t>Connection fees, etc</t>
  </si>
  <si>
    <t>Boundary, screen, retaining walls, etc</t>
  </si>
  <si>
    <t>Fences and railings</t>
  </si>
  <si>
    <t>Roads, paving, etc</t>
  </si>
  <si>
    <t>Covered parking, walkways, etc</t>
  </si>
  <si>
    <t>Pergolas, canopies, etc</t>
  </si>
  <si>
    <t>Minor construction work</t>
  </si>
  <si>
    <t>Pools, etc</t>
  </si>
  <si>
    <t>Sports facilities</t>
  </si>
  <si>
    <t>Garden works</t>
  </si>
  <si>
    <t>Total Cost</t>
  </si>
  <si>
    <t xml:space="preserve">Cost of Green Building (incl in Total Cost) </t>
  </si>
  <si>
    <t>Conventional Building Cost (if no Green Building objectives)</t>
  </si>
  <si>
    <t>O</t>
  </si>
  <si>
    <t>Green Building Premium as per Categories of Green Building Council of South Africa (GBCSA) Office Tool v1</t>
  </si>
  <si>
    <t>Contingencies</t>
  </si>
  <si>
    <t>Cost Plan Elemental Summary</t>
  </si>
  <si>
    <t>Professional Fees</t>
  </si>
  <si>
    <t>Green Building Consultant Fees</t>
  </si>
  <si>
    <t>GBCSA submission Fee</t>
  </si>
  <si>
    <t>Fees</t>
  </si>
  <si>
    <t>GCBSA Fee</t>
  </si>
  <si>
    <t>Estimated Escalated Construction Cost (Excl Fees)</t>
  </si>
  <si>
    <t xml:space="preserve">Estimated Current Construction Cost </t>
  </si>
  <si>
    <t>% Of total budget affected by Green Building design</t>
  </si>
  <si>
    <t>Green Building Cost Premium</t>
  </si>
  <si>
    <t>Allocation of Cost Premium to credit Categories</t>
  </si>
  <si>
    <t>Cashflow factor</t>
  </si>
  <si>
    <t>JBCC factor</t>
  </si>
  <si>
    <t>Green Consultant Fees</t>
  </si>
  <si>
    <t>P</t>
  </si>
  <si>
    <t>Q</t>
  </si>
  <si>
    <t>R</t>
  </si>
  <si>
    <t>S</t>
  </si>
  <si>
    <t>T</t>
  </si>
  <si>
    <t>Add. Green P&amp;G allowance</t>
  </si>
  <si>
    <t>Estimated Current Construction Cost (Excl Preliminaries)</t>
  </si>
  <si>
    <t>GBCSA/ASAQS Committee - Cost of Green Buildings in SA</t>
  </si>
  <si>
    <t>GBCSA Certification:</t>
  </si>
  <si>
    <t>Rating Type:</t>
  </si>
  <si>
    <t>Location:</t>
  </si>
  <si>
    <t>Year of Certification:</t>
  </si>
  <si>
    <t xml:space="preserve">Project:  </t>
  </si>
  <si>
    <t xml:space="preserve">Cost Plan date:  </t>
  </si>
  <si>
    <t>(4, 5 or 6 Star Green Star)</t>
  </si>
  <si>
    <t>(Gauteng, W Cape, KZN or Other)</t>
  </si>
  <si>
    <t>%</t>
  </si>
  <si>
    <t>Green P&amp;G allowance</t>
  </si>
  <si>
    <t>Design</t>
  </si>
  <si>
    <t>Structured Parking</t>
  </si>
  <si>
    <t>TOTAL</t>
  </si>
  <si>
    <t>Office building</t>
  </si>
  <si>
    <t>Façade (m2)</t>
  </si>
  <si>
    <t>Constructruction Area (m2)</t>
  </si>
  <si>
    <t>Escalated Construction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</si>
</sst>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164" formatCode="&quot;R&quot;\ #,##0;&quot;R&quot;\ \-#,##0"/>
    <numFmt numFmtId="165" formatCode="_ * #,##0_ ;_ * \-#,##0_ ;_ * &quot;-&quot;_ ;_ @_ "/>
    <numFmt numFmtId="166" formatCode="_ &quot;R&quot;\ * #,##0.00_ ;_ &quot;R&quot;\ * \-#,##0.00_ ;_ &quot;R&quot;\ * &quot;-&quot;??_ ;_ @_ "/>
    <numFmt numFmtId="167" formatCode="_ * #,##0.00_ ;_ * \-#,##0.00_ ;_ * &quot;-&quot;??_ ;_ @_ "/>
    <numFmt numFmtId="168" formatCode="_(* #,##0.00_);_(* \(#,##0.00\);_(* &quot;-&quot;??_);_(@_)"/>
    <numFmt numFmtId="169" formatCode="0.00_)"/>
    <numFmt numFmtId="170" formatCode="0.0%"/>
    <numFmt numFmtId="171" formatCode="&quot;R&quot;#,##0&quot;/m2 :&quot;"/>
    <numFmt numFmtId="172" formatCode="0.000_)"/>
    <numFmt numFmtId="173" formatCode=";;;"/>
    <numFmt numFmtId="174" formatCode="0_)&quot;R/no&quot;"/>
    <numFmt numFmtId="175" formatCode="&quot;Email : &quot;@"/>
    <numFmt numFmtId="176" formatCode="0\ &quot;Months&quot;"/>
    <numFmt numFmtId="177" formatCode="&quot;Revision No.&quot;0"/>
    <numFmt numFmtId="178" formatCode="_ [$€-2]* #,##0.00_ ;_ [$€-2]* \-#,##0.00_ ;_ [$€-2]* &quot;-&quot;??_ "/>
    <numFmt numFmtId="179" formatCode="&quot;R&quot;#,##0&quot; /m²&quot;"/>
    <numFmt numFmtId="180" formatCode="&quot;Date: &quot;dd\ mmmm\ yyyy;@"/>
    <numFmt numFmtId="181" formatCode="0_)"/>
    <numFmt numFmtId="182" formatCode="&quot;R&quot;\ #,##0;[Red]\(&quot;R&quot;\ #,##0\)"/>
  </numFmts>
  <fonts count="46">
    <font>
      <sz val="10"/>
      <name val="Univers (W1)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8"/>
      <name val="Times New Roman"/>
      <family val="1"/>
    </font>
    <font>
      <sz val="11"/>
      <name val="Tms Rmn"/>
    </font>
    <font>
      <sz val="10"/>
      <color indexed="24"/>
      <name val="Arial"/>
      <family val="2"/>
    </font>
    <font>
      <sz val="10"/>
      <name val="Univers (W1)"/>
      <family val="2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sz val="10"/>
      <name val="Helv"/>
    </font>
    <font>
      <b/>
      <i/>
      <sz val="16"/>
      <name val="Helv"/>
    </font>
    <font>
      <sz val="8"/>
      <name val="MS Sans Serif"/>
      <family val="2"/>
    </font>
    <font>
      <sz val="8"/>
      <color indexed="10"/>
      <name val="Arial Narrow"/>
      <family val="2"/>
    </font>
    <font>
      <sz val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sz val="10"/>
      <name val="Times New Roman"/>
      <family val="1"/>
    </font>
    <font>
      <sz val="10"/>
      <name val="Times New Roman"/>
      <family val="1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0"/>
      <name val="Arial"/>
      <family val="2"/>
    </font>
    <font>
      <sz val="9"/>
      <name val="Times New Roman"/>
      <family val="1"/>
    </font>
    <font>
      <u/>
      <sz val="10"/>
      <color indexed="12"/>
      <name val="Arial"/>
      <family val="2"/>
    </font>
    <font>
      <u/>
      <sz val="11"/>
      <color indexed="12"/>
      <name val="Calibri"/>
      <family val="2"/>
    </font>
    <font>
      <b/>
      <sz val="10"/>
      <color rgb="FF0070C0"/>
      <name val="Arial"/>
      <family val="2"/>
    </font>
    <font>
      <sz val="9"/>
      <name val="Univers (WN)"/>
    </font>
    <font>
      <sz val="8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b/>
      <u/>
      <sz val="10"/>
      <name val="Arial"/>
      <family val="2"/>
    </font>
    <font>
      <b/>
      <sz val="9"/>
      <name val="Univers (W1)"/>
      <family val="2"/>
    </font>
  </fonts>
  <fills count="20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15"/>
      </patternFill>
    </fill>
    <fill>
      <patternFill patternType="solid">
        <fgColor rgb="FFB0FF97"/>
        <bgColor indexed="64"/>
      </patternFill>
    </fill>
  </fills>
  <borders count="4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27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double">
        <color auto="1"/>
      </top>
      <bottom style="double">
        <color auto="1"/>
      </bottom>
      <diagonal/>
    </border>
  </borders>
  <cellStyleXfs count="557">
    <xf numFmtId="169" fontId="0" fillId="0" borderId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4" borderId="0" applyNumberFormat="0" applyBorder="0" applyAlignment="0" applyProtection="0"/>
    <xf numFmtId="0" fontId="20" fillId="6" borderId="0" applyNumberFormat="0" applyBorder="0" applyAlignment="0" applyProtection="0"/>
    <xf numFmtId="0" fontId="20" fillId="3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6" borderId="0" applyNumberFormat="0" applyBorder="0" applyAlignment="0" applyProtection="0"/>
    <xf numFmtId="0" fontId="20" fillId="4" borderId="0" applyNumberFormat="0" applyBorder="0" applyAlignment="0" applyProtection="0"/>
    <xf numFmtId="0" fontId="21" fillId="6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8" borderId="0" applyNumberFormat="0" applyBorder="0" applyAlignment="0" applyProtection="0"/>
    <xf numFmtId="0" fontId="21" fillId="6" borderId="0" applyNumberFormat="0" applyBorder="0" applyAlignment="0" applyProtection="0"/>
    <xf numFmtId="0" fontId="21" fillId="3" borderId="0" applyNumberFormat="0" applyBorder="0" applyAlignment="0" applyProtection="0"/>
    <xf numFmtId="0" fontId="21" fillId="11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9" fillId="0" borderId="0">
      <alignment horizontal="center" wrapText="1"/>
      <protection locked="0"/>
    </xf>
    <xf numFmtId="0" fontId="22" fillId="15" borderId="0" applyNumberFormat="0" applyBorder="0" applyAlignment="0" applyProtection="0"/>
    <xf numFmtId="0" fontId="23" fillId="16" borderId="1" applyNumberFormat="0" applyAlignment="0" applyProtection="0"/>
    <xf numFmtId="0" fontId="24" fillId="17" borderId="2" applyNumberFormat="0" applyAlignment="0" applyProtection="0"/>
    <xf numFmtId="40" fontId="3" fillId="0" borderId="0" applyFont="0" applyFill="0" applyBorder="0" applyAlignment="0" applyProtection="0"/>
    <xf numFmtId="172" fontId="10" fillId="0" borderId="0"/>
    <xf numFmtId="172" fontId="10" fillId="0" borderId="0"/>
    <xf numFmtId="172" fontId="10" fillId="0" borderId="0"/>
    <xf numFmtId="172" fontId="10" fillId="0" borderId="0"/>
    <xf numFmtId="172" fontId="10" fillId="0" borderId="0"/>
    <xf numFmtId="172" fontId="10" fillId="0" borderId="0"/>
    <xf numFmtId="172" fontId="10" fillId="0" borderId="0"/>
    <xf numFmtId="172" fontId="10" fillId="0" borderId="0"/>
    <xf numFmtId="177" fontId="36" fillId="0" borderId="0" applyFont="0" applyFill="0" applyBorder="0" applyAlignment="0" applyProtection="0"/>
    <xf numFmtId="4" fontId="15" fillId="0" borderId="0" applyFont="0" applyFill="0" applyBorder="0" applyAlignment="0" applyProtection="0"/>
    <xf numFmtId="167" fontId="20" fillId="0" borderId="0" applyFont="0" applyFill="0" applyBorder="0" applyAlignment="0" applyProtection="0"/>
    <xf numFmtId="40" fontId="3" fillId="0" borderId="0" applyFont="0" applyFill="0" applyBorder="0" applyAlignment="0" applyProtection="0"/>
    <xf numFmtId="40" fontId="3" fillId="0" borderId="0" applyFont="0" applyFill="0" applyBorder="0" applyAlignment="0" applyProtection="0"/>
    <xf numFmtId="40" fontId="3" fillId="0" borderId="0" applyFont="0" applyFill="0" applyBorder="0" applyAlignment="0" applyProtection="0"/>
    <xf numFmtId="167" fontId="20" fillId="0" borderId="0" applyFont="0" applyFill="0" applyBorder="0" applyAlignment="0" applyProtection="0"/>
    <xf numFmtId="179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40" fontId="3" fillId="0" borderId="0" applyFont="0" applyFill="0" applyBorder="0" applyAlignment="0" applyProtection="0"/>
    <xf numFmtId="40" fontId="3" fillId="0" borderId="0" applyFont="0" applyFill="0" applyBorder="0" applyAlignment="0" applyProtection="0"/>
    <xf numFmtId="40" fontId="3" fillId="0" borderId="0" applyFont="0" applyFill="0" applyBorder="0" applyAlignment="0" applyProtection="0"/>
    <xf numFmtId="40" fontId="3" fillId="0" borderId="0" applyFont="0" applyFill="0" applyBorder="0" applyAlignment="0" applyProtection="0"/>
    <xf numFmtId="40" fontId="3" fillId="0" borderId="0" applyFont="0" applyFill="0" applyBorder="0" applyAlignment="0" applyProtection="0"/>
    <xf numFmtId="40" fontId="3" fillId="0" borderId="0" applyFont="0" applyFill="0" applyBorder="0" applyAlignment="0" applyProtection="0"/>
    <xf numFmtId="40" fontId="3" fillId="0" borderId="0" applyFont="0" applyFill="0" applyBorder="0" applyAlignment="0" applyProtection="0"/>
    <xf numFmtId="40" fontId="3" fillId="0" borderId="0" applyFont="0" applyFill="0" applyBorder="0" applyAlignment="0" applyProtection="0"/>
    <xf numFmtId="40" fontId="3" fillId="0" borderId="0" applyFont="0" applyFill="0" applyBorder="0" applyAlignment="0" applyProtection="0"/>
    <xf numFmtId="40" fontId="3" fillId="0" borderId="0" applyFont="0" applyFill="0" applyBorder="0" applyAlignment="0" applyProtection="0"/>
    <xf numFmtId="40" fontId="3" fillId="0" borderId="0" applyFont="0" applyFill="0" applyBorder="0" applyAlignment="0" applyProtection="0"/>
    <xf numFmtId="40" fontId="3" fillId="0" borderId="0" applyFont="0" applyFill="0" applyBorder="0" applyAlignment="0" applyProtection="0"/>
    <xf numFmtId="40" fontId="3" fillId="0" borderId="0" applyFont="0" applyFill="0" applyBorder="0" applyAlignment="0" applyProtection="0"/>
    <xf numFmtId="40" fontId="3" fillId="0" borderId="0" applyFont="0" applyFill="0" applyBorder="0" applyAlignment="0" applyProtection="0"/>
    <xf numFmtId="40" fontId="3" fillId="0" borderId="0" applyFont="0" applyFill="0" applyBorder="0" applyAlignment="0" applyProtection="0"/>
    <xf numFmtId="40" fontId="3" fillId="0" borderId="0" applyFont="0" applyFill="0" applyBorder="0" applyAlignment="0" applyProtection="0"/>
    <xf numFmtId="40" fontId="3" fillId="0" borderId="0" applyFont="0" applyFill="0" applyBorder="0" applyAlignment="0" applyProtection="0"/>
    <xf numFmtId="40" fontId="3" fillId="0" borderId="0" applyFont="0" applyFill="0" applyBorder="0" applyAlignment="0" applyProtection="0"/>
    <xf numFmtId="40" fontId="3" fillId="0" borderId="0" applyFont="0" applyFill="0" applyBorder="0" applyAlignment="0" applyProtection="0"/>
    <xf numFmtId="40" fontId="3" fillId="0" borderId="0" applyFont="0" applyFill="0" applyBorder="0" applyAlignment="0" applyProtection="0"/>
    <xf numFmtId="40" fontId="3" fillId="0" borderId="0" applyFont="0" applyFill="0" applyBorder="0" applyAlignment="0" applyProtection="0"/>
    <xf numFmtId="40" fontId="3" fillId="0" borderId="0" applyFont="0" applyFill="0" applyBorder="0" applyAlignment="0" applyProtection="0"/>
    <xf numFmtId="40" fontId="3" fillId="0" borderId="0" applyFont="0" applyFill="0" applyBorder="0" applyAlignment="0" applyProtection="0"/>
    <xf numFmtId="40" fontId="3" fillId="0" borderId="0" applyFont="0" applyFill="0" applyBorder="0" applyAlignment="0" applyProtection="0"/>
    <xf numFmtId="40" fontId="3" fillId="0" borderId="0" applyFont="0" applyFill="0" applyBorder="0" applyAlignment="0" applyProtection="0"/>
    <xf numFmtId="40" fontId="3" fillId="0" borderId="0" applyFont="0" applyFill="0" applyBorder="0" applyAlignment="0" applyProtection="0"/>
    <xf numFmtId="40" fontId="3" fillId="0" borderId="0" applyFont="0" applyFill="0" applyBorder="0" applyAlignment="0" applyProtection="0"/>
    <xf numFmtId="40" fontId="3" fillId="0" borderId="0" applyFont="0" applyFill="0" applyBorder="0" applyAlignment="0" applyProtection="0"/>
    <xf numFmtId="40" fontId="3" fillId="0" borderId="0" applyFont="0" applyFill="0" applyBorder="0" applyAlignment="0" applyProtection="0"/>
    <xf numFmtId="40" fontId="3" fillId="0" borderId="0" applyFont="0" applyFill="0" applyBorder="0" applyAlignment="0" applyProtection="0"/>
    <xf numFmtId="40" fontId="3" fillId="0" borderId="0" applyFont="0" applyFill="0" applyBorder="0" applyAlignment="0" applyProtection="0"/>
    <xf numFmtId="40" fontId="3" fillId="0" borderId="0" applyFont="0" applyFill="0" applyBorder="0" applyAlignment="0" applyProtection="0"/>
    <xf numFmtId="40" fontId="3" fillId="0" borderId="0" applyFont="0" applyFill="0" applyBorder="0" applyAlignment="0" applyProtection="0"/>
    <xf numFmtId="40" fontId="3" fillId="0" borderId="0" applyFont="0" applyFill="0" applyBorder="0" applyAlignment="0" applyProtection="0"/>
    <xf numFmtId="40" fontId="3" fillId="0" borderId="0" applyFont="0" applyFill="0" applyBorder="0" applyAlignment="0" applyProtection="0"/>
    <xf numFmtId="40" fontId="3" fillId="0" borderId="0" applyFont="0" applyFill="0" applyBorder="0" applyAlignment="0" applyProtection="0"/>
    <xf numFmtId="40" fontId="3" fillId="0" borderId="0" applyFont="0" applyFill="0" applyBorder="0" applyAlignment="0" applyProtection="0"/>
    <xf numFmtId="40" fontId="3" fillId="0" borderId="0" applyFont="0" applyFill="0" applyBorder="0" applyAlignment="0" applyProtection="0"/>
    <xf numFmtId="40" fontId="3" fillId="0" borderId="0" applyFont="0" applyFill="0" applyBorder="0" applyAlignment="0" applyProtection="0"/>
    <xf numFmtId="40" fontId="3" fillId="0" borderId="0" applyFont="0" applyFill="0" applyBorder="0" applyAlignment="0" applyProtection="0"/>
    <xf numFmtId="40" fontId="3" fillId="0" borderId="0" applyFont="0" applyFill="0" applyBorder="0" applyAlignment="0" applyProtection="0"/>
    <xf numFmtId="40" fontId="3" fillId="0" borderId="0" applyFont="0" applyFill="0" applyBorder="0" applyAlignment="0" applyProtection="0"/>
    <xf numFmtId="40" fontId="3" fillId="0" borderId="0" applyFont="0" applyFill="0" applyBorder="0" applyAlignment="0" applyProtection="0"/>
    <xf numFmtId="40" fontId="3" fillId="0" borderId="0" applyFont="0" applyFill="0" applyBorder="0" applyAlignment="0" applyProtection="0"/>
    <xf numFmtId="40" fontId="3" fillId="0" borderId="0" applyFont="0" applyFill="0" applyBorder="0" applyAlignment="0" applyProtection="0"/>
    <xf numFmtId="40" fontId="3" fillId="0" borderId="0" applyFont="0" applyFill="0" applyBorder="0" applyAlignment="0" applyProtection="0"/>
    <xf numFmtId="40" fontId="3" fillId="0" borderId="0" applyFont="0" applyFill="0" applyBorder="0" applyAlignment="0" applyProtection="0"/>
    <xf numFmtId="40" fontId="3" fillId="0" borderId="0" applyFont="0" applyFill="0" applyBorder="0" applyAlignment="0" applyProtection="0"/>
    <xf numFmtId="40" fontId="3" fillId="0" borderId="0" applyFont="0" applyFill="0" applyBorder="0" applyAlignment="0" applyProtection="0"/>
    <xf numFmtId="40" fontId="3" fillId="0" borderId="0" applyFont="0" applyFill="0" applyBorder="0" applyAlignment="0" applyProtection="0"/>
    <xf numFmtId="40" fontId="3" fillId="0" borderId="0" applyFont="0" applyFill="0" applyBorder="0" applyAlignment="0" applyProtection="0"/>
    <xf numFmtId="167" fontId="4" fillId="0" borderId="0" applyFont="0" applyFill="0" applyBorder="0" applyAlignment="0" applyProtection="0"/>
    <xf numFmtId="177" fontId="36" fillId="0" borderId="0" applyFont="0" applyFill="0" applyBorder="0" applyAlignment="0" applyProtection="0"/>
    <xf numFmtId="177" fontId="36" fillId="0" borderId="0" applyFont="0" applyFill="0" applyBorder="0" applyAlignment="0" applyProtection="0"/>
    <xf numFmtId="177" fontId="36" fillId="0" borderId="0" applyFont="0" applyFill="0" applyBorder="0" applyAlignment="0" applyProtection="0"/>
    <xf numFmtId="177" fontId="36" fillId="0" borderId="0" applyFont="0" applyFill="0" applyBorder="0" applyAlignment="0" applyProtection="0"/>
    <xf numFmtId="177" fontId="36" fillId="0" borderId="0" applyFont="0" applyFill="0" applyBorder="0" applyAlignment="0" applyProtection="0"/>
    <xf numFmtId="177" fontId="36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66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0" fontId="25" fillId="0" borderId="0" applyNumberFormat="0" applyFill="0" applyBorder="0" applyAlignment="0" applyProtection="0"/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0" fontId="26" fillId="6" borderId="0" applyNumberFormat="0" applyBorder="0" applyAlignment="0" applyProtection="0"/>
    <xf numFmtId="0" fontId="7" fillId="0" borderId="3" applyNumberFormat="0" applyAlignment="0" applyProtection="0">
      <alignment horizontal="left" vertical="center"/>
    </xf>
    <xf numFmtId="0" fontId="7" fillId="0" borderId="4">
      <alignment horizontal="left" vertical="center"/>
    </xf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38" fillId="0" borderId="0" applyNumberFormat="0" applyFill="0" applyBorder="0" applyAlignment="0" applyProtection="0">
      <alignment vertical="top"/>
      <protection locked="0"/>
    </xf>
    <xf numFmtId="171" fontId="4" fillId="0" borderId="6"/>
    <xf numFmtId="171" fontId="4" fillId="0" borderId="6"/>
    <xf numFmtId="171" fontId="4" fillId="0" borderId="6"/>
    <xf numFmtId="171" fontId="4" fillId="0" borderId="6"/>
    <xf numFmtId="171" fontId="4" fillId="0" borderId="6"/>
    <xf numFmtId="171" fontId="4" fillId="0" borderId="6"/>
    <xf numFmtId="171" fontId="4" fillId="0" borderId="6"/>
    <xf numFmtId="171" fontId="4" fillId="0" borderId="6"/>
    <xf numFmtId="171" fontId="4" fillId="0" borderId="6"/>
    <xf numFmtId="171" fontId="4" fillId="0" borderId="6"/>
    <xf numFmtId="171" fontId="4" fillId="0" borderId="6"/>
    <xf numFmtId="171" fontId="4" fillId="0" borderId="6"/>
    <xf numFmtId="171" fontId="4" fillId="0" borderId="6"/>
    <xf numFmtId="171" fontId="4" fillId="0" borderId="6"/>
    <xf numFmtId="171" fontId="4" fillId="0" borderId="6"/>
    <xf numFmtId="171" fontId="4" fillId="0" borderId="6"/>
    <xf numFmtId="171" fontId="4" fillId="0" borderId="6"/>
    <xf numFmtId="171" fontId="4" fillId="0" borderId="6"/>
    <xf numFmtId="171" fontId="4" fillId="0" borderId="6"/>
    <xf numFmtId="0" fontId="28" fillId="7" borderId="1" applyNumberFormat="0" applyAlignment="0" applyProtection="0"/>
    <xf numFmtId="173" fontId="15" fillId="18" borderId="0"/>
    <xf numFmtId="0" fontId="29" fillId="0" borderId="7" applyNumberFormat="0" applyFill="0" applyAlignment="0" applyProtection="0"/>
    <xf numFmtId="0" fontId="30" fillId="7" borderId="0" applyNumberFormat="0" applyBorder="0" applyAlignment="0" applyProtection="0"/>
    <xf numFmtId="169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5" fillId="0" borderId="0"/>
    <xf numFmtId="0" fontId="3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0" fillId="0" borderId="0"/>
    <xf numFmtId="0" fontId="4" fillId="0" borderId="0"/>
    <xf numFmtId="0" fontId="4" fillId="0" borderId="0"/>
    <xf numFmtId="0" fontId="4" fillId="0" borderId="0"/>
    <xf numFmtId="0" fontId="20" fillId="0" borderId="0"/>
    <xf numFmtId="0" fontId="4" fillId="0" borderId="0"/>
    <xf numFmtId="0" fontId="4" fillId="0" borderId="0"/>
    <xf numFmtId="0" fontId="20" fillId="0" borderId="0"/>
    <xf numFmtId="0" fontId="2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0" fillId="0" borderId="0"/>
    <xf numFmtId="0" fontId="20" fillId="0" borderId="0"/>
    <xf numFmtId="0" fontId="2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6" fontId="31" fillId="0" borderId="0"/>
    <xf numFmtId="169" fontId="31" fillId="0" borderId="0"/>
    <xf numFmtId="176" fontId="31" fillId="0" borderId="0"/>
    <xf numFmtId="176" fontId="31" fillId="0" borderId="0"/>
    <xf numFmtId="176" fontId="31" fillId="0" borderId="0"/>
    <xf numFmtId="176" fontId="31" fillId="0" borderId="0"/>
    <xf numFmtId="176" fontId="31" fillId="0" borderId="0"/>
    <xf numFmtId="176" fontId="31" fillId="0" borderId="0"/>
    <xf numFmtId="176" fontId="31" fillId="0" borderId="0"/>
    <xf numFmtId="176" fontId="31" fillId="0" borderId="0"/>
    <xf numFmtId="176" fontId="31" fillId="0" borderId="0"/>
    <xf numFmtId="169" fontId="31" fillId="0" borderId="0"/>
    <xf numFmtId="176" fontId="31" fillId="0" borderId="0"/>
    <xf numFmtId="176" fontId="31" fillId="0" borderId="0"/>
    <xf numFmtId="176" fontId="31" fillId="0" borderId="0"/>
    <xf numFmtId="176" fontId="31" fillId="0" borderId="0"/>
    <xf numFmtId="176" fontId="31" fillId="0" borderId="0"/>
    <xf numFmtId="176" fontId="31" fillId="0" borderId="0"/>
    <xf numFmtId="176" fontId="31" fillId="0" borderId="0"/>
    <xf numFmtId="176" fontId="31" fillId="0" borderId="0"/>
    <xf numFmtId="176" fontId="31" fillId="0" borderId="0"/>
    <xf numFmtId="176" fontId="31" fillId="0" borderId="0"/>
    <xf numFmtId="169" fontId="31" fillId="0" borderId="0"/>
    <xf numFmtId="176" fontId="31" fillId="0" borderId="0"/>
    <xf numFmtId="176" fontId="31" fillId="0" borderId="0"/>
    <xf numFmtId="176" fontId="31" fillId="0" borderId="0"/>
    <xf numFmtId="176" fontId="31" fillId="0" borderId="0"/>
    <xf numFmtId="176" fontId="31" fillId="0" borderId="0"/>
    <xf numFmtId="176" fontId="31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6" fontId="31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6" fontId="31" fillId="0" borderId="0"/>
    <xf numFmtId="176" fontId="31" fillId="0" borderId="0"/>
    <xf numFmtId="176" fontId="31" fillId="0" borderId="0"/>
    <xf numFmtId="176" fontId="31" fillId="0" borderId="0"/>
    <xf numFmtId="169" fontId="31" fillId="0" borderId="0"/>
    <xf numFmtId="0" fontId="3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6" fontId="31" fillId="0" borderId="0"/>
    <xf numFmtId="176" fontId="31" fillId="0" borderId="0"/>
    <xf numFmtId="176" fontId="31" fillId="0" borderId="0"/>
    <xf numFmtId="176" fontId="31" fillId="0" borderId="0"/>
    <xf numFmtId="176" fontId="31" fillId="0" borderId="0"/>
    <xf numFmtId="176" fontId="31" fillId="0" borderId="0"/>
    <xf numFmtId="176" fontId="31" fillId="0" borderId="0"/>
    <xf numFmtId="176" fontId="31" fillId="0" borderId="0"/>
    <xf numFmtId="176" fontId="31" fillId="0" borderId="0"/>
    <xf numFmtId="176" fontId="31" fillId="0" borderId="0"/>
    <xf numFmtId="176" fontId="31" fillId="0" borderId="0"/>
    <xf numFmtId="0" fontId="4" fillId="0" borderId="0"/>
    <xf numFmtId="176" fontId="31" fillId="0" borderId="0"/>
    <xf numFmtId="176" fontId="31" fillId="0" borderId="0"/>
    <xf numFmtId="176" fontId="31" fillId="0" borderId="0"/>
    <xf numFmtId="176" fontId="31" fillId="0" borderId="0"/>
    <xf numFmtId="176" fontId="31" fillId="0" borderId="0"/>
    <xf numFmtId="176" fontId="31" fillId="0" borderId="0"/>
    <xf numFmtId="176" fontId="31" fillId="0" borderId="0"/>
    <xf numFmtId="176" fontId="31" fillId="0" borderId="0"/>
    <xf numFmtId="176" fontId="31" fillId="0" borderId="0"/>
    <xf numFmtId="176" fontId="31" fillId="0" borderId="0"/>
    <xf numFmtId="176" fontId="31" fillId="0" borderId="0"/>
    <xf numFmtId="176" fontId="31" fillId="0" borderId="0"/>
    <xf numFmtId="176" fontId="31" fillId="0" borderId="0"/>
    <xf numFmtId="176" fontId="31" fillId="0" borderId="0"/>
    <xf numFmtId="176" fontId="31" fillId="0" borderId="0"/>
    <xf numFmtId="176" fontId="31" fillId="0" borderId="0"/>
    <xf numFmtId="176" fontId="31" fillId="0" borderId="0"/>
    <xf numFmtId="176" fontId="31" fillId="0" borderId="0"/>
    <xf numFmtId="176" fontId="31" fillId="0" borderId="0"/>
    <xf numFmtId="176" fontId="31" fillId="0" borderId="0"/>
    <xf numFmtId="176" fontId="31" fillId="0" borderId="0"/>
    <xf numFmtId="176" fontId="31" fillId="0" borderId="0"/>
    <xf numFmtId="176" fontId="31" fillId="0" borderId="0"/>
    <xf numFmtId="176" fontId="31" fillId="0" borderId="0"/>
    <xf numFmtId="176" fontId="31" fillId="0" borderId="0"/>
    <xf numFmtId="176" fontId="31" fillId="0" borderId="0"/>
    <xf numFmtId="176" fontId="31" fillId="0" borderId="0"/>
    <xf numFmtId="176" fontId="31" fillId="0" borderId="0"/>
    <xf numFmtId="176" fontId="31" fillId="0" borderId="0"/>
    <xf numFmtId="176" fontId="31" fillId="0" borderId="0"/>
    <xf numFmtId="176" fontId="31" fillId="0" borderId="0"/>
    <xf numFmtId="176" fontId="31" fillId="0" borderId="0"/>
    <xf numFmtId="0" fontId="4" fillId="0" borderId="0"/>
    <xf numFmtId="0" fontId="4" fillId="0" borderId="0"/>
    <xf numFmtId="176" fontId="31" fillId="0" borderId="0"/>
    <xf numFmtId="176" fontId="31" fillId="0" borderId="0"/>
    <xf numFmtId="0" fontId="4" fillId="0" borderId="0"/>
    <xf numFmtId="176" fontId="31" fillId="0" borderId="0"/>
    <xf numFmtId="176" fontId="31" fillId="0" borderId="0"/>
    <xf numFmtId="176" fontId="31" fillId="0" borderId="0"/>
    <xf numFmtId="176" fontId="31" fillId="0" borderId="0"/>
    <xf numFmtId="176" fontId="31" fillId="0" borderId="0"/>
    <xf numFmtId="176" fontId="31" fillId="0" borderId="0"/>
    <xf numFmtId="176" fontId="31" fillId="0" borderId="0"/>
    <xf numFmtId="0" fontId="4" fillId="0" borderId="0"/>
    <xf numFmtId="0" fontId="4" fillId="0" borderId="0"/>
    <xf numFmtId="176" fontId="31" fillId="0" borderId="0"/>
    <xf numFmtId="0" fontId="36" fillId="0" borderId="0"/>
    <xf numFmtId="176" fontId="31" fillId="0" borderId="0"/>
    <xf numFmtId="176" fontId="31" fillId="0" borderId="0"/>
    <xf numFmtId="176" fontId="31" fillId="0" borderId="0"/>
    <xf numFmtId="176" fontId="31" fillId="0" borderId="0"/>
    <xf numFmtId="176" fontId="31" fillId="0" borderId="0"/>
    <xf numFmtId="176" fontId="31" fillId="0" borderId="0"/>
    <xf numFmtId="176" fontId="31" fillId="0" borderId="0"/>
    <xf numFmtId="0" fontId="36" fillId="0" borderId="0"/>
    <xf numFmtId="0" fontId="36" fillId="0" borderId="0"/>
    <xf numFmtId="176" fontId="31" fillId="0" borderId="0"/>
    <xf numFmtId="0" fontId="4" fillId="0" borderId="0"/>
    <xf numFmtId="176" fontId="31" fillId="0" borderId="0"/>
    <xf numFmtId="176" fontId="31" fillId="0" borderId="0"/>
    <xf numFmtId="176" fontId="31" fillId="0" borderId="0"/>
    <xf numFmtId="176" fontId="31" fillId="0" borderId="0"/>
    <xf numFmtId="176" fontId="31" fillId="0" borderId="0"/>
    <xf numFmtId="176" fontId="31" fillId="0" borderId="0"/>
    <xf numFmtId="176" fontId="31" fillId="0" borderId="0"/>
    <xf numFmtId="0" fontId="4" fillId="0" borderId="0"/>
    <xf numFmtId="0" fontId="4" fillId="0" borderId="0"/>
    <xf numFmtId="176" fontId="31" fillId="0" borderId="0"/>
    <xf numFmtId="0" fontId="15" fillId="0" borderId="0"/>
    <xf numFmtId="176" fontId="31" fillId="0" borderId="0"/>
    <xf numFmtId="176" fontId="31" fillId="0" borderId="0"/>
    <xf numFmtId="176" fontId="31" fillId="0" borderId="0"/>
    <xf numFmtId="176" fontId="31" fillId="0" borderId="0"/>
    <xf numFmtId="176" fontId="31" fillId="0" borderId="0"/>
    <xf numFmtId="176" fontId="31" fillId="0" borderId="0"/>
    <xf numFmtId="176" fontId="31" fillId="0" borderId="0"/>
    <xf numFmtId="0" fontId="15" fillId="0" borderId="0"/>
    <xf numFmtId="0" fontId="15" fillId="0" borderId="0"/>
    <xf numFmtId="176" fontId="31" fillId="0" borderId="0"/>
    <xf numFmtId="169" fontId="31" fillId="0" borderId="0"/>
    <xf numFmtId="176" fontId="31" fillId="0" borderId="0"/>
    <xf numFmtId="176" fontId="31" fillId="0" borderId="0"/>
    <xf numFmtId="176" fontId="31" fillId="0" borderId="0"/>
    <xf numFmtId="176" fontId="31" fillId="0" borderId="0"/>
    <xf numFmtId="176" fontId="31" fillId="0" borderId="0"/>
    <xf numFmtId="176" fontId="31" fillId="0" borderId="0"/>
    <xf numFmtId="176" fontId="31" fillId="0" borderId="0"/>
    <xf numFmtId="169" fontId="31" fillId="0" borderId="0"/>
    <xf numFmtId="169" fontId="31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31" fillId="0" borderId="0"/>
    <xf numFmtId="169" fontId="5" fillId="0" borderId="0"/>
    <xf numFmtId="169" fontId="17" fillId="0" borderId="0"/>
    <xf numFmtId="169" fontId="4" fillId="0" borderId="0"/>
    <xf numFmtId="0" fontId="3" fillId="0" borderId="0"/>
    <xf numFmtId="0" fontId="32" fillId="4" borderId="8" applyNumberFormat="0" applyFont="0" applyAlignment="0" applyProtection="0"/>
    <xf numFmtId="0" fontId="31" fillId="4" borderId="8" applyNumberFormat="0" applyFont="0" applyAlignment="0" applyProtection="0"/>
    <xf numFmtId="0" fontId="31" fillId="4" borderId="8" applyNumberFormat="0" applyFont="0" applyAlignment="0" applyProtection="0"/>
    <xf numFmtId="0" fontId="31" fillId="4" borderId="8" applyNumberFormat="0" applyFont="0" applyAlignment="0" applyProtection="0"/>
    <xf numFmtId="0" fontId="31" fillId="4" borderId="8" applyNumberFormat="0" applyFont="0" applyAlignment="0" applyProtection="0"/>
    <xf numFmtId="0" fontId="33" fillId="16" borderId="9" applyNumberFormat="0" applyAlignment="0" applyProtection="0"/>
    <xf numFmtId="14" fontId="9" fillId="0" borderId="0">
      <alignment horizontal="center" wrapText="1"/>
      <protection locked="0"/>
    </xf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4" fontId="15" fillId="0" borderId="10"/>
    <xf numFmtId="0" fontId="34" fillId="0" borderId="0" applyNumberFormat="0" applyFill="0" applyBorder="0" applyAlignment="0" applyProtection="0"/>
    <xf numFmtId="0" fontId="11" fillId="0" borderId="11" applyNumberFormat="0" applyFont="0" applyFill="0" applyAlignment="0" applyProtection="0"/>
    <xf numFmtId="0" fontId="18" fillId="0" borderId="0">
      <alignment vertical="top"/>
    </xf>
    <xf numFmtId="0" fontId="29" fillId="0" borderId="0" applyNumberFormat="0" applyFill="0" applyBorder="0" applyAlignment="0" applyProtection="0"/>
    <xf numFmtId="0" fontId="2" fillId="0" borderId="0"/>
    <xf numFmtId="0" fontId="40" fillId="0" borderId="0"/>
    <xf numFmtId="0" fontId="1" fillId="0" borderId="0"/>
    <xf numFmtId="167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9">
    <xf numFmtId="169" fontId="0" fillId="0" borderId="0" xfId="0"/>
    <xf numFmtId="0" fontId="5" fillId="0" borderId="0" xfId="437" applyFont="1" applyFill="1"/>
    <xf numFmtId="169" fontId="5" fillId="0" borderId="0" xfId="434" applyFont="1"/>
    <xf numFmtId="9" fontId="5" fillId="0" borderId="0" xfId="445" applyFont="1"/>
    <xf numFmtId="169" fontId="19" fillId="0" borderId="0" xfId="434" applyFont="1" applyBorder="1" applyAlignment="1"/>
    <xf numFmtId="9" fontId="19" fillId="0" borderId="0" xfId="445" applyFont="1" applyBorder="1" applyAlignment="1"/>
    <xf numFmtId="169" fontId="8" fillId="0" borderId="0" xfId="434" applyFont="1" applyBorder="1" applyAlignment="1"/>
    <xf numFmtId="169" fontId="19" fillId="0" borderId="0" xfId="434" applyFont="1"/>
    <xf numFmtId="9" fontId="19" fillId="0" borderId="0" xfId="445" applyFont="1"/>
    <xf numFmtId="169" fontId="41" fillId="0" borderId="0" xfId="434" applyFont="1" applyBorder="1" applyAlignment="1">
      <alignment vertical="top"/>
    </xf>
    <xf numFmtId="169" fontId="5" fillId="0" borderId="0" xfId="434" applyFont="1" applyFill="1"/>
    <xf numFmtId="169" fontId="19" fillId="0" borderId="0" xfId="434" applyFont="1" applyFill="1" applyBorder="1"/>
    <xf numFmtId="169" fontId="19" fillId="0" borderId="0" xfId="434" applyFont="1" applyFill="1" applyBorder="1"/>
    <xf numFmtId="169" fontId="5" fillId="0" borderId="0" xfId="434" applyFont="1" applyFill="1"/>
    <xf numFmtId="169" fontId="19" fillId="0" borderId="0" xfId="434" applyFont="1" applyFill="1" applyBorder="1" applyAlignment="1"/>
    <xf numFmtId="169" fontId="44" fillId="0" borderId="0" xfId="434" applyFont="1" applyFill="1"/>
    <xf numFmtId="0" fontId="4" fillId="0" borderId="0" xfId="437" applyFont="1" applyFill="1"/>
    <xf numFmtId="0" fontId="4" fillId="0" borderId="0" xfId="437" applyFont="1" applyFill="1" applyBorder="1"/>
    <xf numFmtId="169" fontId="4" fillId="0" borderId="0" xfId="434" applyFont="1" applyFill="1"/>
    <xf numFmtId="169" fontId="6" fillId="0" borderId="0" xfId="434" applyFont="1" applyBorder="1" applyAlignment="1">
      <alignment horizontal="center" vertical="center"/>
    </xf>
    <xf numFmtId="169" fontId="8" fillId="0" borderId="0" xfId="434" applyFont="1" applyFill="1" applyBorder="1"/>
    <xf numFmtId="169" fontId="6" fillId="0" borderId="0" xfId="434" applyFont="1" applyFill="1"/>
    <xf numFmtId="169" fontId="6" fillId="0" borderId="0" xfId="434" applyFont="1" applyBorder="1" applyAlignment="1"/>
    <xf numFmtId="169" fontId="6" fillId="19" borderId="0" xfId="436" applyFont="1" applyFill="1" applyBorder="1" applyAlignment="1" applyProtection="1">
      <alignment horizontal="left" vertical="center"/>
    </xf>
    <xf numFmtId="9" fontId="19" fillId="0" borderId="14" xfId="445" applyFont="1" applyFill="1" applyBorder="1" applyAlignment="1" applyProtection="1">
      <alignment horizontal="center"/>
      <protection locked="0"/>
    </xf>
    <xf numFmtId="169" fontId="19" fillId="0" borderId="14" xfId="434" applyFont="1" applyFill="1" applyBorder="1" applyAlignment="1" applyProtection="1">
      <alignment horizontal="center"/>
      <protection locked="0"/>
    </xf>
    <xf numFmtId="40" fontId="19" fillId="0" borderId="14" xfId="29" applyFont="1" applyFill="1" applyBorder="1" applyAlignment="1" applyProtection="1">
      <alignment horizontal="center"/>
      <protection locked="0"/>
    </xf>
    <xf numFmtId="170" fontId="8" fillId="0" borderId="14" xfId="445" applyNumberFormat="1" applyFont="1" applyFill="1" applyBorder="1" applyAlignment="1" applyProtection="1">
      <protection locked="0"/>
    </xf>
    <xf numFmtId="9" fontId="19" fillId="0" borderId="6" xfId="445" applyFont="1" applyFill="1" applyBorder="1" applyAlignment="1" applyProtection="1">
      <alignment horizontal="center"/>
      <protection locked="0"/>
    </xf>
    <xf numFmtId="169" fontId="6" fillId="19" borderId="0" xfId="436" applyFont="1" applyFill="1" applyBorder="1" applyAlignment="1" applyProtection="1">
      <alignment horizontal="right" vertical="center"/>
    </xf>
    <xf numFmtId="182" fontId="19" fillId="0" borderId="13" xfId="434" applyNumberFormat="1" applyFont="1" applyFill="1" applyBorder="1" applyAlignment="1" applyProtection="1">
      <protection locked="0"/>
    </xf>
    <xf numFmtId="182" fontId="19" fillId="0" borderId="0" xfId="434" applyNumberFormat="1" applyFont="1" applyFill="1" applyBorder="1" applyAlignment="1" applyProtection="1">
      <protection locked="0"/>
    </xf>
    <xf numFmtId="182" fontId="8" fillId="0" borderId="14" xfId="434" applyNumberFormat="1" applyFont="1" applyFill="1" applyBorder="1" applyAlignment="1" applyProtection="1">
      <protection locked="0"/>
    </xf>
    <xf numFmtId="182" fontId="19" fillId="0" borderId="16" xfId="434" applyNumberFormat="1" applyFont="1" applyFill="1" applyBorder="1" applyAlignment="1" applyProtection="1">
      <protection locked="0"/>
    </xf>
    <xf numFmtId="182" fontId="19" fillId="0" borderId="6" xfId="434" applyNumberFormat="1" applyFont="1" applyFill="1" applyBorder="1" applyAlignment="1" applyProtection="1">
      <protection locked="0"/>
    </xf>
    <xf numFmtId="182" fontId="8" fillId="19" borderId="14" xfId="434" applyNumberFormat="1" applyFont="1" applyFill="1" applyBorder="1" applyAlignment="1" applyProtection="1"/>
    <xf numFmtId="182" fontId="8" fillId="19" borderId="13" xfId="434" applyNumberFormat="1" applyFont="1" applyFill="1" applyBorder="1" applyAlignment="1" applyProtection="1"/>
    <xf numFmtId="182" fontId="8" fillId="19" borderId="6" xfId="434" applyNumberFormat="1" applyFont="1" applyFill="1" applyBorder="1" applyAlignment="1" applyProtection="1"/>
    <xf numFmtId="182" fontId="8" fillId="0" borderId="6" xfId="434" applyNumberFormat="1" applyFont="1" applyFill="1" applyBorder="1" applyAlignment="1" applyProtection="1">
      <protection locked="0"/>
    </xf>
    <xf numFmtId="182" fontId="45" fillId="19" borderId="14" xfId="434" applyNumberFormat="1" applyFont="1" applyFill="1" applyBorder="1" applyAlignment="1" applyProtection="1"/>
    <xf numFmtId="169" fontId="6" fillId="19" borderId="0" xfId="436" applyFont="1" applyFill="1" applyBorder="1" applyAlignment="1" applyProtection="1">
      <alignment horizontal="center" vertical="center"/>
    </xf>
    <xf numFmtId="169" fontId="6" fillId="19" borderId="36" xfId="436" applyFont="1" applyFill="1" applyBorder="1" applyAlignment="1" applyProtection="1">
      <alignment horizontal="right" vertical="center"/>
    </xf>
    <xf numFmtId="169" fontId="6" fillId="19" borderId="0" xfId="436" applyFont="1" applyFill="1" applyBorder="1" applyAlignment="1" applyProtection="1">
      <alignment vertical="center"/>
    </xf>
    <xf numFmtId="169" fontId="4" fillId="19" borderId="0" xfId="434" applyFont="1" applyFill="1" applyProtection="1"/>
    <xf numFmtId="169" fontId="6" fillId="19" borderId="0" xfId="434" applyFont="1" applyFill="1" applyAlignment="1" applyProtection="1">
      <alignment wrapText="1"/>
    </xf>
    <xf numFmtId="169" fontId="6" fillId="19" borderId="0" xfId="434" applyFont="1" applyFill="1" applyProtection="1"/>
    <xf numFmtId="169" fontId="8" fillId="19" borderId="0" xfId="435" applyFont="1" applyFill="1" applyBorder="1" applyAlignment="1" applyProtection="1">
      <alignment vertical="center"/>
    </xf>
    <xf numFmtId="169" fontId="8" fillId="19" borderId="0" xfId="435" applyFont="1" applyFill="1" applyBorder="1" applyAlignment="1" applyProtection="1">
      <alignment horizontal="center" vertical="center"/>
    </xf>
    <xf numFmtId="169" fontId="5" fillId="19" borderId="0" xfId="434" applyFont="1" applyFill="1" applyProtection="1"/>
    <xf numFmtId="9" fontId="5" fillId="19" borderId="0" xfId="445" applyFont="1" applyFill="1" applyProtection="1"/>
    <xf numFmtId="0" fontId="6" fillId="19" borderId="0" xfId="437" applyFont="1" applyFill="1" applyProtection="1"/>
    <xf numFmtId="0" fontId="4" fillId="19" borderId="0" xfId="437" applyFont="1" applyFill="1" applyProtection="1"/>
    <xf numFmtId="169" fontId="8" fillId="19" borderId="0" xfId="435" applyFont="1" applyFill="1" applyBorder="1" applyAlignment="1" applyProtection="1">
      <alignment horizontal="left" vertical="center"/>
    </xf>
    <xf numFmtId="0" fontId="39" fillId="19" borderId="0" xfId="437" applyFont="1" applyFill="1" applyAlignment="1" applyProtection="1">
      <alignment horizontal="center"/>
    </xf>
    <xf numFmtId="0" fontId="6" fillId="19" borderId="0" xfId="437" applyFont="1" applyFill="1" applyBorder="1" applyProtection="1"/>
    <xf numFmtId="0" fontId="4" fillId="19" borderId="0" xfId="437" applyFont="1" applyFill="1" applyBorder="1" applyProtection="1"/>
    <xf numFmtId="169" fontId="8" fillId="19" borderId="36" xfId="435" applyFont="1" applyFill="1" applyBorder="1" applyAlignment="1" applyProtection="1">
      <alignment vertical="center"/>
    </xf>
    <xf numFmtId="15" fontId="6" fillId="19" borderId="0" xfId="437" applyNumberFormat="1" applyFont="1" applyFill="1" applyBorder="1" applyAlignment="1" applyProtection="1">
      <alignment vertical="center"/>
    </xf>
    <xf numFmtId="15" fontId="5" fillId="19" borderId="0" xfId="437" applyNumberFormat="1" applyFont="1" applyFill="1" applyBorder="1" applyAlignment="1" applyProtection="1">
      <alignment vertical="center"/>
    </xf>
    <xf numFmtId="0" fontId="5" fillId="19" borderId="12" xfId="437" applyFont="1" applyFill="1" applyBorder="1" applyAlignment="1" applyProtection="1">
      <alignment vertical="center"/>
    </xf>
    <xf numFmtId="0" fontId="4" fillId="19" borderId="12" xfId="437" applyFont="1" applyFill="1" applyBorder="1" applyAlignment="1" applyProtection="1">
      <alignment vertical="center"/>
    </xf>
    <xf numFmtId="0" fontId="5" fillId="19" borderId="0" xfId="437" applyFont="1" applyFill="1" applyBorder="1" applyProtection="1"/>
    <xf numFmtId="0" fontId="5" fillId="19" borderId="0" xfId="437" applyFont="1" applyFill="1" applyProtection="1"/>
    <xf numFmtId="169" fontId="6" fillId="19" borderId="0" xfId="434" applyFont="1" applyFill="1" applyBorder="1" applyAlignment="1" applyProtection="1">
      <alignment horizontal="center" vertical="center"/>
    </xf>
    <xf numFmtId="169" fontId="6" fillId="19" borderId="30" xfId="434" applyFont="1" applyFill="1" applyBorder="1" applyAlignment="1" applyProtection="1">
      <alignment horizontal="center" vertical="center"/>
    </xf>
    <xf numFmtId="15" fontId="6" fillId="19" borderId="33" xfId="437" applyNumberFormat="1" applyFont="1" applyFill="1" applyBorder="1" applyAlignment="1" applyProtection="1">
      <alignment horizontal="center" vertical="center"/>
    </xf>
    <xf numFmtId="0" fontId="6" fillId="19" borderId="34" xfId="437" applyFont="1" applyFill="1" applyBorder="1" applyAlignment="1" applyProtection="1">
      <alignment horizontal="center" vertical="center"/>
    </xf>
    <xf numFmtId="0" fontId="6" fillId="19" borderId="22" xfId="437" applyFont="1" applyFill="1" applyBorder="1" applyAlignment="1" applyProtection="1">
      <alignment horizontal="center" vertical="center"/>
    </xf>
    <xf numFmtId="169" fontId="6" fillId="19" borderId="22" xfId="434" applyFont="1" applyFill="1" applyBorder="1" applyAlignment="1" applyProtection="1">
      <alignment horizontal="center" vertical="center"/>
    </xf>
    <xf numFmtId="169" fontId="6" fillId="19" borderId="23" xfId="434" applyFont="1" applyFill="1" applyBorder="1" applyAlignment="1" applyProtection="1">
      <alignment horizontal="center" vertical="center"/>
    </xf>
    <xf numFmtId="0" fontId="6" fillId="19" borderId="21" xfId="437" applyFont="1" applyFill="1" applyBorder="1" applyAlignment="1" applyProtection="1">
      <alignment horizontal="center" vertical="center"/>
    </xf>
    <xf numFmtId="9" fontId="6" fillId="19" borderId="22" xfId="445" applyFont="1" applyFill="1" applyBorder="1" applyAlignment="1" applyProtection="1">
      <alignment horizontal="center" vertical="center"/>
    </xf>
    <xf numFmtId="15" fontId="6" fillId="19" borderId="0" xfId="437" applyNumberFormat="1" applyFont="1" applyFill="1" applyBorder="1" applyAlignment="1" applyProtection="1">
      <alignment horizontal="center" vertical="center"/>
    </xf>
    <xf numFmtId="0" fontId="6" fillId="19" borderId="0" xfId="437" applyFont="1" applyFill="1" applyBorder="1" applyAlignment="1" applyProtection="1">
      <alignment horizontal="center" vertical="center"/>
    </xf>
    <xf numFmtId="9" fontId="6" fillId="19" borderId="0" xfId="445" applyFont="1" applyFill="1" applyBorder="1" applyAlignment="1" applyProtection="1">
      <alignment horizontal="center" vertical="center"/>
    </xf>
    <xf numFmtId="169" fontId="41" fillId="19" borderId="0" xfId="434" applyFont="1" applyFill="1" applyBorder="1" applyAlignment="1" applyProtection="1">
      <alignment vertical="top"/>
    </xf>
    <xf numFmtId="0" fontId="4" fillId="19" borderId="17" xfId="437" applyFont="1" applyFill="1" applyBorder="1" applyAlignment="1" applyProtection="1">
      <alignment vertical="center"/>
    </xf>
    <xf numFmtId="9" fontId="41" fillId="19" borderId="0" xfId="445" applyFont="1" applyFill="1" applyBorder="1" applyAlignment="1" applyProtection="1">
      <alignment vertical="top"/>
    </xf>
    <xf numFmtId="169" fontId="42" fillId="19" borderId="13" xfId="434" applyFont="1" applyFill="1" applyBorder="1" applyAlignment="1" applyProtection="1">
      <alignment horizontal="center" vertical="center" wrapText="1"/>
    </xf>
    <xf numFmtId="169" fontId="42" fillId="19" borderId="15" xfId="434" applyFont="1" applyFill="1" applyBorder="1" applyAlignment="1" applyProtection="1">
      <alignment horizontal="center" vertical="center" wrapText="1"/>
    </xf>
    <xf numFmtId="169" fontId="8" fillId="19" borderId="14" xfId="434" applyFont="1" applyFill="1" applyBorder="1" applyAlignment="1" applyProtection="1">
      <alignment horizontal="center" vertical="center" wrapText="1"/>
    </xf>
    <xf numFmtId="1" fontId="8" fillId="19" borderId="29" xfId="434" applyNumberFormat="1" applyFont="1" applyFill="1" applyBorder="1" applyAlignment="1" applyProtection="1">
      <alignment horizontal="center"/>
    </xf>
    <xf numFmtId="169" fontId="8" fillId="19" borderId="0" xfId="434" applyFont="1" applyFill="1" applyBorder="1" applyAlignment="1" applyProtection="1"/>
    <xf numFmtId="181" fontId="8" fillId="19" borderId="14" xfId="0" applyNumberFormat="1" applyFont="1" applyFill="1" applyBorder="1" applyAlignment="1" applyProtection="1">
      <alignment horizontal="left"/>
    </xf>
    <xf numFmtId="0" fontId="8" fillId="19" borderId="14" xfId="434" applyNumberFormat="1" applyFont="1" applyFill="1" applyBorder="1" applyAlignment="1" applyProtection="1"/>
    <xf numFmtId="4" fontId="8" fillId="19" borderId="0" xfId="434" applyNumberFormat="1" applyFont="1" applyFill="1" applyBorder="1" applyAlignment="1" applyProtection="1"/>
    <xf numFmtId="9" fontId="19" fillId="19" borderId="0" xfId="445" applyFont="1" applyFill="1" applyBorder="1" applyAlignment="1" applyProtection="1"/>
    <xf numFmtId="169" fontId="19" fillId="19" borderId="0" xfId="434" applyFont="1" applyFill="1" applyBorder="1" applyAlignment="1" applyProtection="1"/>
    <xf numFmtId="181" fontId="19" fillId="19" borderId="13" xfId="0" applyNumberFormat="1" applyFont="1" applyFill="1" applyBorder="1" applyAlignment="1" applyProtection="1">
      <alignment horizontal="left"/>
    </xf>
    <xf numFmtId="0" fontId="19" fillId="19" borderId="13" xfId="434" applyNumberFormat="1" applyFont="1" applyFill="1" applyBorder="1" applyAlignment="1" applyProtection="1"/>
    <xf numFmtId="182" fontId="19" fillId="19" borderId="16" xfId="434" applyNumberFormat="1" applyFont="1" applyFill="1" applyBorder="1" applyAlignment="1" applyProtection="1"/>
    <xf numFmtId="182" fontId="19" fillId="19" borderId="13" xfId="434" applyNumberFormat="1" applyFont="1" applyFill="1" applyBorder="1" applyAlignment="1" applyProtection="1"/>
    <xf numFmtId="4" fontId="19" fillId="19" borderId="0" xfId="434" applyNumberFormat="1" applyFont="1" applyFill="1" applyBorder="1" applyAlignment="1" applyProtection="1"/>
    <xf numFmtId="182" fontId="19" fillId="19" borderId="6" xfId="434" applyNumberFormat="1" applyFont="1" applyFill="1" applyBorder="1" applyAlignment="1" applyProtection="1"/>
    <xf numFmtId="181" fontId="19" fillId="19" borderId="6" xfId="0" applyNumberFormat="1" applyFont="1" applyFill="1" applyBorder="1" applyAlignment="1" applyProtection="1">
      <alignment horizontal="left"/>
    </xf>
    <xf numFmtId="0" fontId="19" fillId="19" borderId="6" xfId="434" applyNumberFormat="1" applyFont="1" applyFill="1" applyBorder="1" applyAlignment="1" applyProtection="1"/>
    <xf numFmtId="181" fontId="8" fillId="19" borderId="14" xfId="0" quotePrefix="1" applyNumberFormat="1" applyFont="1" applyFill="1" applyBorder="1" applyAlignment="1" applyProtection="1">
      <alignment horizontal="left"/>
    </xf>
    <xf numFmtId="181" fontId="8" fillId="19" borderId="16" xfId="0" applyNumberFormat="1" applyFont="1" applyFill="1" applyBorder="1" applyAlignment="1" applyProtection="1">
      <alignment horizontal="left"/>
    </xf>
    <xf numFmtId="0" fontId="8" fillId="19" borderId="16" xfId="434" applyNumberFormat="1" applyFont="1" applyFill="1" applyBorder="1" applyAlignment="1" applyProtection="1"/>
    <xf numFmtId="182" fontId="8" fillId="19" borderId="16" xfId="434" applyNumberFormat="1" applyFont="1" applyFill="1" applyBorder="1" applyAlignment="1" applyProtection="1"/>
    <xf numFmtId="181" fontId="19" fillId="19" borderId="16" xfId="0" applyNumberFormat="1" applyFont="1" applyFill="1" applyBorder="1" applyAlignment="1" applyProtection="1">
      <alignment horizontal="left"/>
    </xf>
    <xf numFmtId="0" fontId="19" fillId="19" borderId="16" xfId="434" applyNumberFormat="1" applyFont="1" applyFill="1" applyBorder="1" applyAlignment="1" applyProtection="1"/>
    <xf numFmtId="169" fontId="8" fillId="19" borderId="36" xfId="435" applyFont="1" applyFill="1" applyBorder="1" applyAlignment="1" applyProtection="1">
      <alignment horizontal="right" vertical="center"/>
    </xf>
    <xf numFmtId="181" fontId="8" fillId="19" borderId="6" xfId="0" applyNumberFormat="1" applyFont="1" applyFill="1" applyBorder="1" applyAlignment="1" applyProtection="1">
      <alignment horizontal="left"/>
    </xf>
    <xf numFmtId="0" fontId="8" fillId="19" borderId="6" xfId="434" applyNumberFormat="1" applyFont="1" applyFill="1" applyBorder="1" applyAlignment="1" applyProtection="1"/>
    <xf numFmtId="169" fontId="19" fillId="19" borderId="0" xfId="434" quotePrefix="1" applyFont="1" applyFill="1" applyBorder="1" applyAlignment="1" applyProtection="1"/>
    <xf numFmtId="9" fontId="19" fillId="19" borderId="10" xfId="445" applyFont="1" applyFill="1" applyBorder="1" applyAlignment="1" applyProtection="1">
      <alignment horizontal="right"/>
    </xf>
    <xf numFmtId="169" fontId="19" fillId="19" borderId="36" xfId="434" quotePrefix="1" applyFont="1" applyFill="1" applyBorder="1" applyAlignment="1" applyProtection="1"/>
    <xf numFmtId="169" fontId="43" fillId="19" borderId="0" xfId="434" applyFont="1" applyFill="1" applyBorder="1" applyAlignment="1" applyProtection="1">
      <alignment horizontal="center" vertical="center"/>
    </xf>
    <xf numFmtId="181" fontId="19" fillId="19" borderId="26" xfId="0" applyNumberFormat="1" applyFont="1" applyFill="1" applyBorder="1" applyAlignment="1" applyProtection="1">
      <alignment horizontal="left"/>
    </xf>
    <xf numFmtId="0" fontId="19" fillId="19" borderId="26" xfId="434" applyNumberFormat="1" applyFont="1" applyFill="1" applyBorder="1" applyAlignment="1" applyProtection="1"/>
    <xf numFmtId="182" fontId="19" fillId="19" borderId="26" xfId="434" applyNumberFormat="1" applyFont="1" applyFill="1" applyBorder="1" applyAlignment="1" applyProtection="1"/>
    <xf numFmtId="169" fontId="19" fillId="19" borderId="27" xfId="0" applyNumberFormat="1" applyFont="1" applyFill="1" applyBorder="1" applyAlignment="1" applyProtection="1">
      <alignment horizontal="left"/>
    </xf>
    <xf numFmtId="0" fontId="19" fillId="19" borderId="27" xfId="434" applyNumberFormat="1" applyFont="1" applyFill="1" applyBorder="1" applyAlignment="1" applyProtection="1"/>
    <xf numFmtId="182" fontId="19" fillId="19" borderId="27" xfId="434" applyNumberFormat="1" applyFont="1" applyFill="1" applyBorder="1" applyAlignment="1" applyProtection="1"/>
    <xf numFmtId="181" fontId="19" fillId="19" borderId="14" xfId="0" applyNumberFormat="1" applyFont="1" applyFill="1" applyBorder="1" applyAlignment="1" applyProtection="1">
      <alignment horizontal="left"/>
    </xf>
    <xf numFmtId="40" fontId="19" fillId="19" borderId="0" xfId="29" applyFont="1" applyFill="1" applyBorder="1" applyAlignment="1" applyProtection="1">
      <alignment horizontal="center"/>
    </xf>
    <xf numFmtId="181" fontId="8" fillId="19" borderId="0" xfId="0" applyNumberFormat="1" applyFont="1" applyFill="1" applyBorder="1" applyAlignment="1" applyProtection="1">
      <alignment horizontal="left"/>
    </xf>
    <xf numFmtId="164" fontId="8" fillId="19" borderId="0" xfId="445" applyNumberFormat="1" applyFont="1" applyFill="1" applyBorder="1" applyAlignment="1" applyProtection="1"/>
    <xf numFmtId="182" fontId="8" fillId="19" borderId="6" xfId="434" applyNumberFormat="1" applyFont="1" applyFill="1" applyBorder="1" applyAlignment="1" applyProtection="1">
      <alignment horizontal="right"/>
    </xf>
    <xf numFmtId="182" fontId="19" fillId="19" borderId="13" xfId="434" applyNumberFormat="1" applyFont="1" applyFill="1" applyBorder="1" applyAlignment="1" applyProtection="1">
      <alignment horizontal="right"/>
    </xf>
    <xf numFmtId="169" fontId="6" fillId="19" borderId="0" xfId="434" applyFont="1" applyFill="1" applyBorder="1" applyAlignment="1" applyProtection="1"/>
    <xf numFmtId="181" fontId="6" fillId="19" borderId="14" xfId="0" applyNumberFormat="1" applyFont="1" applyFill="1" applyBorder="1" applyAlignment="1" applyProtection="1">
      <alignment horizontal="left"/>
    </xf>
    <xf numFmtId="0" fontId="6" fillId="19" borderId="14" xfId="434" applyNumberFormat="1" applyFont="1" applyFill="1" applyBorder="1" applyAlignment="1" applyProtection="1"/>
    <xf numFmtId="182" fontId="6" fillId="19" borderId="14" xfId="434" applyNumberFormat="1" applyFont="1" applyFill="1" applyBorder="1" applyAlignment="1" applyProtection="1"/>
    <xf numFmtId="182" fontId="6" fillId="19" borderId="6" xfId="434" applyNumberFormat="1" applyFont="1" applyFill="1" applyBorder="1" applyAlignment="1" applyProtection="1"/>
    <xf numFmtId="9" fontId="6" fillId="19" borderId="0" xfId="445" applyFont="1" applyFill="1" applyBorder="1" applyAlignment="1" applyProtection="1"/>
    <xf numFmtId="10" fontId="6" fillId="19" borderId="24" xfId="434" applyNumberFormat="1" applyFont="1" applyFill="1" applyBorder="1" applyProtection="1"/>
    <xf numFmtId="1" fontId="8" fillId="19" borderId="0" xfId="434" applyNumberFormat="1" applyFont="1" applyFill="1" applyBorder="1" applyAlignment="1" applyProtection="1">
      <alignment horizontal="center"/>
    </xf>
    <xf numFmtId="0" fontId="8" fillId="19" borderId="0" xfId="434" applyNumberFormat="1" applyFont="1" applyFill="1" applyBorder="1" applyAlignment="1" applyProtection="1"/>
    <xf numFmtId="10" fontId="6" fillId="19" borderId="25" xfId="434" applyNumberFormat="1" applyFont="1" applyFill="1" applyBorder="1" applyProtection="1"/>
    <xf numFmtId="169" fontId="8" fillId="19" borderId="0" xfId="434" applyFont="1" applyFill="1" applyBorder="1" applyProtection="1"/>
    <xf numFmtId="169" fontId="19" fillId="19" borderId="0" xfId="434" applyFont="1" applyFill="1" applyBorder="1" applyProtection="1"/>
    <xf numFmtId="169" fontId="19" fillId="19" borderId="0" xfId="434" applyFont="1" applyFill="1" applyProtection="1"/>
    <xf numFmtId="169" fontId="4" fillId="19" borderId="31" xfId="434" applyFont="1" applyFill="1" applyBorder="1" applyProtection="1"/>
    <xf numFmtId="10" fontId="6" fillId="19" borderId="32" xfId="434" applyNumberFormat="1" applyFont="1" applyFill="1" applyBorder="1" applyProtection="1"/>
    <xf numFmtId="9" fontId="19" fillId="19" borderId="0" xfId="445" applyFont="1" applyFill="1" applyProtection="1"/>
    <xf numFmtId="0" fontId="8" fillId="0" borderId="16" xfId="435" applyNumberFormat="1" applyFont="1" applyFill="1" applyBorder="1" applyAlignment="1" applyProtection="1">
      <alignment horizontal="right" vertical="center"/>
      <protection locked="0"/>
    </xf>
    <xf numFmtId="169" fontId="8" fillId="0" borderId="14" xfId="435" applyFont="1" applyFill="1" applyBorder="1" applyAlignment="1" applyProtection="1">
      <alignment horizontal="right" vertical="center"/>
      <protection locked="0"/>
    </xf>
    <xf numFmtId="1" fontId="8" fillId="0" borderId="14" xfId="435" quotePrefix="1" applyNumberFormat="1" applyFont="1" applyFill="1" applyBorder="1" applyAlignment="1" applyProtection="1">
      <alignment horizontal="right" vertical="center"/>
      <protection locked="0"/>
    </xf>
    <xf numFmtId="169" fontId="6" fillId="0" borderId="14" xfId="436" applyFont="1" applyFill="1" applyBorder="1" applyAlignment="1" applyProtection="1">
      <alignment horizontal="right" vertical="center"/>
      <protection locked="0"/>
    </xf>
    <xf numFmtId="165" fontId="19" fillId="0" borderId="37" xfId="434" applyNumberFormat="1" applyFont="1" applyFill="1" applyBorder="1" applyAlignment="1" applyProtection="1">
      <alignment horizontal="right"/>
      <protection locked="0"/>
    </xf>
    <xf numFmtId="165" fontId="19" fillId="0" borderId="15" xfId="434" applyNumberFormat="1" applyFont="1" applyFill="1" applyBorder="1" applyAlignment="1" applyProtection="1">
      <alignment horizontal="right"/>
      <protection locked="0"/>
    </xf>
    <xf numFmtId="169" fontId="8" fillId="19" borderId="36" xfId="435" applyFont="1" applyFill="1" applyBorder="1" applyAlignment="1" applyProtection="1">
      <alignment horizontal="right" vertical="center"/>
    </xf>
    <xf numFmtId="169" fontId="8" fillId="19" borderId="0" xfId="435" applyFont="1" applyFill="1" applyBorder="1" applyAlignment="1" applyProtection="1">
      <alignment horizontal="right" vertical="center"/>
    </xf>
    <xf numFmtId="169" fontId="6" fillId="19" borderId="25" xfId="434" applyFont="1" applyFill="1" applyBorder="1" applyAlignment="1" applyProtection="1">
      <alignment horizontal="right"/>
    </xf>
    <xf numFmtId="169" fontId="8" fillId="19" borderId="37" xfId="435" applyFont="1" applyFill="1" applyBorder="1" applyAlignment="1" applyProtection="1">
      <alignment horizontal="center" vertical="center"/>
    </xf>
    <xf numFmtId="169" fontId="8" fillId="19" borderId="15" xfId="435" applyFont="1" applyFill="1" applyBorder="1" applyAlignment="1" applyProtection="1">
      <alignment horizontal="center" vertical="center"/>
    </xf>
    <xf numFmtId="169" fontId="8" fillId="0" borderId="40" xfId="435" applyFont="1" applyFill="1" applyBorder="1" applyAlignment="1" applyProtection="1">
      <alignment horizontal="center" vertical="center"/>
      <protection locked="0"/>
    </xf>
    <xf numFmtId="169" fontId="8" fillId="0" borderId="38" xfId="435" applyFont="1" applyFill="1" applyBorder="1" applyAlignment="1" applyProtection="1">
      <alignment horizontal="center" vertical="center"/>
      <protection locked="0"/>
    </xf>
    <xf numFmtId="169" fontId="6" fillId="0" borderId="41" xfId="436" applyFont="1" applyFill="1" applyBorder="1" applyAlignment="1" applyProtection="1">
      <alignment horizontal="center" vertical="center"/>
    </xf>
    <xf numFmtId="169" fontId="6" fillId="0" borderId="39" xfId="436" applyFont="1" applyFill="1" applyBorder="1" applyAlignment="1" applyProtection="1">
      <alignment horizontal="center" vertical="center"/>
    </xf>
    <xf numFmtId="169" fontId="19" fillId="0" borderId="37" xfId="434" applyFont="1" applyFill="1" applyBorder="1" applyAlignment="1" applyProtection="1">
      <alignment horizontal="center"/>
      <protection locked="0"/>
    </xf>
    <xf numFmtId="169" fontId="19" fillId="0" borderId="15" xfId="434" applyFont="1" applyFill="1" applyBorder="1" applyAlignment="1" applyProtection="1">
      <alignment horizontal="center"/>
      <protection locked="0"/>
    </xf>
    <xf numFmtId="169" fontId="6" fillId="19" borderId="37" xfId="434" applyFont="1" applyFill="1" applyBorder="1" applyAlignment="1" applyProtection="1">
      <alignment horizontal="center" vertical="center" wrapText="1"/>
    </xf>
    <xf numFmtId="169" fontId="6" fillId="19" borderId="15" xfId="434" applyFont="1" applyFill="1" applyBorder="1" applyAlignment="1" applyProtection="1">
      <alignment horizontal="center" vertical="center" wrapText="1"/>
    </xf>
    <xf numFmtId="169" fontId="8" fillId="0" borderId="37" xfId="435" applyFont="1" applyFill="1" applyBorder="1" applyAlignment="1" applyProtection="1">
      <alignment horizontal="center" vertical="center"/>
      <protection locked="0"/>
    </xf>
    <xf numFmtId="169" fontId="8" fillId="0" borderId="15" xfId="435" applyFont="1" applyFill="1" applyBorder="1" applyAlignment="1" applyProtection="1">
      <alignment horizontal="center" vertical="center"/>
      <protection locked="0"/>
    </xf>
    <xf numFmtId="10" fontId="6" fillId="19" borderId="24" xfId="434" applyNumberFormat="1" applyFont="1" applyFill="1" applyBorder="1" applyAlignment="1" applyProtection="1">
      <alignment horizontal="right"/>
    </xf>
    <xf numFmtId="169" fontId="42" fillId="19" borderId="16" xfId="434" applyFont="1" applyFill="1" applyBorder="1" applyAlignment="1" applyProtection="1">
      <alignment horizontal="center" vertical="center"/>
    </xf>
    <xf numFmtId="169" fontId="42" fillId="19" borderId="6" xfId="434" applyFont="1" applyFill="1" applyBorder="1" applyAlignment="1" applyProtection="1">
      <alignment horizontal="center" vertical="center"/>
    </xf>
    <xf numFmtId="169" fontId="42" fillId="19" borderId="16" xfId="434" applyFont="1" applyFill="1" applyBorder="1" applyAlignment="1" applyProtection="1">
      <alignment horizontal="center" vertical="center" wrapText="1"/>
    </xf>
    <xf numFmtId="169" fontId="42" fillId="19" borderId="6" xfId="434" applyFont="1" applyFill="1" applyBorder="1" applyAlignment="1" applyProtection="1">
      <alignment horizontal="center" vertical="center" wrapText="1"/>
    </xf>
    <xf numFmtId="169" fontId="6" fillId="19" borderId="24" xfId="434" quotePrefix="1" applyFont="1" applyFill="1" applyBorder="1" applyAlignment="1" applyProtection="1">
      <alignment horizontal="right"/>
    </xf>
    <xf numFmtId="169" fontId="6" fillId="19" borderId="24" xfId="434" applyFont="1" applyFill="1" applyBorder="1" applyAlignment="1" applyProtection="1">
      <alignment horizontal="right"/>
    </xf>
    <xf numFmtId="169" fontId="8" fillId="0" borderId="14" xfId="435" applyFont="1" applyFill="1" applyBorder="1" applyAlignment="1" applyProtection="1">
      <alignment horizontal="left"/>
      <protection locked="0"/>
    </xf>
    <xf numFmtId="169" fontId="8" fillId="19" borderId="0" xfId="435" applyFont="1" applyFill="1" applyBorder="1" applyAlignment="1" applyProtection="1">
      <alignment horizontal="left" vertical="top"/>
    </xf>
    <xf numFmtId="0" fontId="8" fillId="19" borderId="0" xfId="241" applyFont="1" applyFill="1" applyBorder="1" applyAlignment="1" applyProtection="1">
      <alignment horizontal="left" vertical="top"/>
    </xf>
    <xf numFmtId="180" fontId="8" fillId="19" borderId="0" xfId="436" quotePrefix="1" applyNumberFormat="1" applyFont="1" applyFill="1" applyBorder="1" applyAlignment="1" applyProtection="1">
      <alignment horizontal="left" vertical="top"/>
    </xf>
    <xf numFmtId="15" fontId="6" fillId="0" borderId="14" xfId="437" applyNumberFormat="1" applyFont="1" applyFill="1" applyBorder="1" applyAlignment="1" applyProtection="1">
      <alignment horizontal="left" vertical="center"/>
      <protection locked="0"/>
    </xf>
    <xf numFmtId="1" fontId="42" fillId="19" borderId="28" xfId="434" applyNumberFormat="1" applyFont="1" applyFill="1" applyBorder="1" applyAlignment="1" applyProtection="1">
      <alignment horizontal="center" vertical="center"/>
    </xf>
    <xf numFmtId="1" fontId="42" fillId="19" borderId="29" xfId="434" applyNumberFormat="1" applyFont="1" applyFill="1" applyBorder="1" applyAlignment="1" applyProtection="1">
      <alignment horizontal="center" vertical="center"/>
    </xf>
    <xf numFmtId="9" fontId="43" fillId="19" borderId="0" xfId="445" applyFont="1" applyFill="1" applyBorder="1" applyAlignment="1" applyProtection="1">
      <alignment horizontal="center" vertical="center" wrapText="1"/>
    </xf>
    <xf numFmtId="169" fontId="8" fillId="19" borderId="0" xfId="434" applyFont="1" applyFill="1" applyBorder="1" applyAlignment="1" applyProtection="1">
      <alignment horizontal="center" wrapText="1"/>
    </xf>
    <xf numFmtId="0" fontId="6" fillId="19" borderId="19" xfId="437" applyFont="1" applyFill="1" applyBorder="1" applyAlignment="1" applyProtection="1">
      <alignment horizontal="center" vertical="center"/>
    </xf>
    <xf numFmtId="0" fontId="6" fillId="19" borderId="18" xfId="437" applyFont="1" applyFill="1" applyBorder="1" applyAlignment="1" applyProtection="1">
      <alignment horizontal="center" vertical="center"/>
    </xf>
    <xf numFmtId="0" fontId="6" fillId="19" borderId="20" xfId="437" applyFont="1" applyFill="1" applyBorder="1" applyAlignment="1" applyProtection="1">
      <alignment horizontal="center" vertical="center"/>
    </xf>
    <xf numFmtId="164" fontId="19" fillId="19" borderId="35" xfId="445" applyNumberFormat="1" applyFont="1" applyFill="1" applyBorder="1" applyAlignment="1" applyProtection="1">
      <alignment horizontal="left"/>
    </xf>
    <xf numFmtId="164" fontId="19" fillId="19" borderId="0" xfId="445" applyNumberFormat="1" applyFont="1" applyFill="1" applyBorder="1" applyAlignment="1" applyProtection="1">
      <alignment horizontal="left"/>
    </xf>
  </cellXfs>
  <cellStyles count="55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rgs.style" xfId="25"/>
    <cellStyle name="Bad" xfId="26" builtinId="27" customBuiltin="1"/>
    <cellStyle name="Calculation" xfId="27" builtinId="22" customBuiltin="1"/>
    <cellStyle name="Check Cell" xfId="28" builtinId="23" customBuiltin="1"/>
    <cellStyle name="Comma" xfId="29" builtinId="3"/>
    <cellStyle name="Comma  - Style1" xfId="30"/>
    <cellStyle name="Comma  - Style2" xfId="31"/>
    <cellStyle name="Comma  - Style3" xfId="32"/>
    <cellStyle name="Comma  - Style4" xfId="33"/>
    <cellStyle name="Comma  - Style5" xfId="34"/>
    <cellStyle name="Comma  - Style6" xfId="35"/>
    <cellStyle name="Comma  - Style7" xfId="36"/>
    <cellStyle name="Comma  - Style8" xfId="37"/>
    <cellStyle name="Comma 10" xfId="38"/>
    <cellStyle name="Comma 11" xfId="39"/>
    <cellStyle name="Comma 12" xfId="40"/>
    <cellStyle name="Comma 12 2" xfId="41"/>
    <cellStyle name="Comma 12 3" xfId="42"/>
    <cellStyle name="Comma 12 4" xfId="43"/>
    <cellStyle name="Comma 13" xfId="44"/>
    <cellStyle name="Comma 14" xfId="45"/>
    <cellStyle name="Comma 15" xfId="555"/>
    <cellStyle name="Comma 16" xfId="46"/>
    <cellStyle name="Comma 2" xfId="47"/>
    <cellStyle name="Comma 2 10" xfId="48"/>
    <cellStyle name="Comma 2 11" xfId="49"/>
    <cellStyle name="Comma 2 12" xfId="50"/>
    <cellStyle name="Comma 2 13" xfId="51"/>
    <cellStyle name="Comma 2 14" xfId="52"/>
    <cellStyle name="Comma 2 15" xfId="53"/>
    <cellStyle name="Comma 2 16" xfId="54"/>
    <cellStyle name="Comma 2 17" xfId="55"/>
    <cellStyle name="Comma 2 18" xfId="56"/>
    <cellStyle name="Comma 2 19" xfId="57"/>
    <cellStyle name="Comma 2 2" xfId="58"/>
    <cellStyle name="Comma 2 2 2" xfId="59"/>
    <cellStyle name="Comma 2 2 3" xfId="60"/>
    <cellStyle name="Comma 2 2 4" xfId="61"/>
    <cellStyle name="Comma 2 2 5" xfId="62"/>
    <cellStyle name="Comma 2 2 6" xfId="63"/>
    <cellStyle name="Comma 2 2 7" xfId="64"/>
    <cellStyle name="Comma 2 2 8" xfId="65"/>
    <cellStyle name="Comma 2 20" xfId="66"/>
    <cellStyle name="Comma 2 21" xfId="67"/>
    <cellStyle name="Comma 2 22" xfId="68"/>
    <cellStyle name="Comma 2 23" xfId="69"/>
    <cellStyle name="Comma 2 24" xfId="70"/>
    <cellStyle name="Comma 2 25" xfId="71"/>
    <cellStyle name="Comma 2 26" xfId="72"/>
    <cellStyle name="Comma 2 27" xfId="73"/>
    <cellStyle name="Comma 2 28" xfId="74"/>
    <cellStyle name="Comma 2 29" xfId="75"/>
    <cellStyle name="Comma 2 3" xfId="76"/>
    <cellStyle name="Comma 2 30" xfId="77"/>
    <cellStyle name="Comma 2 31" xfId="78"/>
    <cellStyle name="Comma 2 32" xfId="79"/>
    <cellStyle name="Comma 2 33" xfId="80"/>
    <cellStyle name="Comma 2 34" xfId="81"/>
    <cellStyle name="Comma 2 35" xfId="82"/>
    <cellStyle name="Comma 2 36" xfId="83"/>
    <cellStyle name="Comma 2 37" xfId="84"/>
    <cellStyle name="Comma 2 38" xfId="85"/>
    <cellStyle name="Comma 2 39" xfId="86"/>
    <cellStyle name="Comma 2 4" xfId="87"/>
    <cellStyle name="Comma 2 40" xfId="88"/>
    <cellStyle name="Comma 2 41" xfId="89"/>
    <cellStyle name="Comma 2 42" xfId="90"/>
    <cellStyle name="Comma 2 43" xfId="91"/>
    <cellStyle name="Comma 2 5" xfId="92"/>
    <cellStyle name="Comma 2 6" xfId="93"/>
    <cellStyle name="Comma 2 7" xfId="94"/>
    <cellStyle name="Comma 2 8" xfId="95"/>
    <cellStyle name="Comma 2 9" xfId="96"/>
    <cellStyle name="Comma 2_Payment per Block" xfId="97"/>
    <cellStyle name="Comma 3" xfId="98"/>
    <cellStyle name="Comma 4" xfId="99"/>
    <cellStyle name="Comma 5" xfId="100"/>
    <cellStyle name="Comma 6" xfId="101"/>
    <cellStyle name="Comma 7" xfId="102"/>
    <cellStyle name="Comma 8" xfId="103"/>
    <cellStyle name="Comma 9" xfId="104"/>
    <cellStyle name="Comma0" xfId="105"/>
    <cellStyle name="Comma0 2" xfId="106"/>
    <cellStyle name="Comma0 2 2" xfId="107"/>
    <cellStyle name="Comma0 2 3" xfId="108"/>
    <cellStyle name="Comma0 2 4" xfId="109"/>
    <cellStyle name="Comma0 3" xfId="110"/>
    <cellStyle name="Comma0 3 2" xfId="111"/>
    <cellStyle name="Comma0 3 3" xfId="112"/>
    <cellStyle name="Comma0 3 4" xfId="113"/>
    <cellStyle name="Comma0 4" xfId="114"/>
    <cellStyle name="Comma0 5" xfId="115"/>
    <cellStyle name="Comma0 6" xfId="116"/>
    <cellStyle name="Comma0 7" xfId="117"/>
    <cellStyle name="Comma0 8" xfId="118"/>
    <cellStyle name="Currency 2" xfId="119"/>
    <cellStyle name="Currency 2 2" xfId="120"/>
    <cellStyle name="Currency 2 3" xfId="121"/>
    <cellStyle name="Currency 2 4" xfId="122"/>
    <cellStyle name="Currency 2 5" xfId="123"/>
    <cellStyle name="Currency 2 6" xfId="124"/>
    <cellStyle name="Currency 3" xfId="125"/>
    <cellStyle name="Currency 4" xfId="126"/>
    <cellStyle name="Currency0" xfId="127"/>
    <cellStyle name="Currency0 10" xfId="128"/>
    <cellStyle name="Currency0 11" xfId="129"/>
    <cellStyle name="Currency0 12" xfId="130"/>
    <cellStyle name="Currency0 13" xfId="131"/>
    <cellStyle name="Currency0 14" xfId="132"/>
    <cellStyle name="Currency0 15" xfId="133"/>
    <cellStyle name="Currency0 16" xfId="134"/>
    <cellStyle name="Currency0 17" xfId="135"/>
    <cellStyle name="Currency0 18" xfId="136"/>
    <cellStyle name="Currency0 19" xfId="137"/>
    <cellStyle name="Currency0 2" xfId="138"/>
    <cellStyle name="Currency0 20" xfId="139"/>
    <cellStyle name="Currency0 21" xfId="140"/>
    <cellStyle name="Currency0 22" xfId="141"/>
    <cellStyle name="Currency0 23" xfId="142"/>
    <cellStyle name="Currency0 24" xfId="143"/>
    <cellStyle name="Currency0 25" xfId="144"/>
    <cellStyle name="Currency0 26" xfId="145"/>
    <cellStyle name="Currency0 27" xfId="146"/>
    <cellStyle name="Currency0 28" xfId="147"/>
    <cellStyle name="Currency0 29" xfId="148"/>
    <cellStyle name="Currency0 3" xfId="149"/>
    <cellStyle name="Currency0 30" xfId="150"/>
    <cellStyle name="Currency0 31" xfId="151"/>
    <cellStyle name="Currency0 32" xfId="152"/>
    <cellStyle name="Currency0 33" xfId="153"/>
    <cellStyle name="Currency0 34" xfId="154"/>
    <cellStyle name="Currency0 4" xfId="155"/>
    <cellStyle name="Currency0 5" xfId="156"/>
    <cellStyle name="Currency0 6" xfId="157"/>
    <cellStyle name="Currency0 7" xfId="158"/>
    <cellStyle name="Currency0 8" xfId="159"/>
    <cellStyle name="Currency0 9" xfId="160"/>
    <cellStyle name="Currency0_SUPPLEMENTARY SHEETS" xfId="161"/>
    <cellStyle name="Date" xfId="162"/>
    <cellStyle name="Date 2" xfId="163"/>
    <cellStyle name="Date 2 2" xfId="164"/>
    <cellStyle name="Date 2 3" xfId="165"/>
    <cellStyle name="Date 2 4" xfId="166"/>
    <cellStyle name="Date 3" xfId="167"/>
    <cellStyle name="Date 3 2" xfId="168"/>
    <cellStyle name="Date 3 3" xfId="169"/>
    <cellStyle name="Date 3 4" xfId="170"/>
    <cellStyle name="Date 4" xfId="171"/>
    <cellStyle name="Date 5" xfId="172"/>
    <cellStyle name="Date 6" xfId="173"/>
    <cellStyle name="Date 7" xfId="174"/>
    <cellStyle name="Date 8" xfId="175"/>
    <cellStyle name="Euro" xfId="176"/>
    <cellStyle name="Euro 10" xfId="177"/>
    <cellStyle name="Euro 11" xfId="178"/>
    <cellStyle name="Euro 12" xfId="179"/>
    <cellStyle name="Euro 13" xfId="180"/>
    <cellStyle name="Euro 14" xfId="181"/>
    <cellStyle name="Euro 15" xfId="182"/>
    <cellStyle name="Euro 16" xfId="183"/>
    <cellStyle name="Euro 17" xfId="184"/>
    <cellStyle name="Euro 18" xfId="185"/>
    <cellStyle name="Euro 2" xfId="186"/>
    <cellStyle name="Euro 3" xfId="187"/>
    <cellStyle name="Euro 4" xfId="188"/>
    <cellStyle name="Euro 5" xfId="189"/>
    <cellStyle name="Euro 6" xfId="190"/>
    <cellStyle name="Euro 7" xfId="191"/>
    <cellStyle name="Euro 8" xfId="192"/>
    <cellStyle name="Euro 9" xfId="193"/>
    <cellStyle name="Explanatory Text" xfId="194" builtinId="53" customBuiltin="1"/>
    <cellStyle name="Fixed" xfId="195"/>
    <cellStyle name="Fixed 2" xfId="196"/>
    <cellStyle name="Fixed 2 2" xfId="197"/>
    <cellStyle name="Fixed 2 3" xfId="198"/>
    <cellStyle name="Fixed 2 4" xfId="199"/>
    <cellStyle name="Fixed 3" xfId="200"/>
    <cellStyle name="Fixed 3 2" xfId="201"/>
    <cellStyle name="Fixed 3 3" xfId="202"/>
    <cellStyle name="Fixed 3 4" xfId="203"/>
    <cellStyle name="Fixed 4" xfId="204"/>
    <cellStyle name="Fixed 5" xfId="205"/>
    <cellStyle name="Fixed 6" xfId="206"/>
    <cellStyle name="Fixed 7" xfId="207"/>
    <cellStyle name="Fixed 8" xfId="208"/>
    <cellStyle name="Good" xfId="209" builtinId="26" customBuiltin="1"/>
    <cellStyle name="Header1" xfId="210"/>
    <cellStyle name="Header2" xfId="211"/>
    <cellStyle name="Heading 1" xfId="212" builtinId="16" customBuiltin="1"/>
    <cellStyle name="Heading 2" xfId="213" builtinId="17" customBuiltin="1"/>
    <cellStyle name="Heading 3" xfId="214" builtinId="18" customBuiltin="1"/>
    <cellStyle name="Heading 4" xfId="215" builtinId="19" customBuiltin="1"/>
    <cellStyle name="Hyperlink 2" xfId="216"/>
    <cellStyle name="Ian" xfId="217"/>
    <cellStyle name="Ian 10" xfId="218"/>
    <cellStyle name="Ian 11" xfId="219"/>
    <cellStyle name="Ian 12" xfId="220"/>
    <cellStyle name="Ian 13" xfId="221"/>
    <cellStyle name="Ian 14" xfId="222"/>
    <cellStyle name="Ian 15" xfId="223"/>
    <cellStyle name="Ian 16" xfId="224"/>
    <cellStyle name="Ian 17" xfId="225"/>
    <cellStyle name="Ian 18" xfId="226"/>
    <cellStyle name="Ian 2" xfId="227"/>
    <cellStyle name="Ian 3" xfId="228"/>
    <cellStyle name="Ian 4" xfId="229"/>
    <cellStyle name="Ian 5" xfId="230"/>
    <cellStyle name="Ian 6" xfId="231"/>
    <cellStyle name="Ian 7" xfId="232"/>
    <cellStyle name="Ian 8" xfId="233"/>
    <cellStyle name="Ian 9" xfId="234"/>
    <cellStyle name="Ian_CAPEX" xfId="235"/>
    <cellStyle name="Input" xfId="236" builtinId="20" customBuiltin="1"/>
    <cellStyle name="Input Cells" xfId="237"/>
    <cellStyle name="Linked Cell" xfId="238" builtinId="24" customBuiltin="1"/>
    <cellStyle name="Neutral" xfId="239" builtinId="28" customBuiltin="1"/>
    <cellStyle name="Normal" xfId="0" builtinId="0"/>
    <cellStyle name="Normal - Style1" xfId="240"/>
    <cellStyle name="Normal 10" xfId="241"/>
    <cellStyle name="Normal 10 2" xfId="242"/>
    <cellStyle name="Normal 10 3" xfId="243"/>
    <cellStyle name="Normal 10 4" xfId="244"/>
    <cellStyle name="Normal 10 5" xfId="245"/>
    <cellStyle name="Normal 10_Main Contract Tender_Template (3)" xfId="246"/>
    <cellStyle name="Normal 11" xfId="247"/>
    <cellStyle name="Normal 11 2" xfId="248"/>
    <cellStyle name="Normal 11 3" xfId="249"/>
    <cellStyle name="Normal 11 4" xfId="250"/>
    <cellStyle name="Normal 12" xfId="251"/>
    <cellStyle name="Normal 12 2" xfId="252"/>
    <cellStyle name="Normal 12 2 2" xfId="253"/>
    <cellStyle name="Normal 12 2 3" xfId="254"/>
    <cellStyle name="Normal 12 2 4" xfId="255"/>
    <cellStyle name="Normal 12 2_Elemental Estimate Template" xfId="256"/>
    <cellStyle name="Normal 12 3" xfId="257"/>
    <cellStyle name="Normal 12 4" xfId="258"/>
    <cellStyle name="Normal 12 5" xfId="259"/>
    <cellStyle name="Normal 12 6" xfId="260"/>
    <cellStyle name="Normal 13" xfId="261"/>
    <cellStyle name="Normal 13 2" xfId="262"/>
    <cellStyle name="Normal 13 3" xfId="263"/>
    <cellStyle name="Normal 13 4" xfId="264"/>
    <cellStyle name="Normal 14" xfId="265"/>
    <cellStyle name="Normal 14 2" xfId="266"/>
    <cellStyle name="Normal 14 3" xfId="267"/>
    <cellStyle name="Normal 14 4" xfId="268"/>
    <cellStyle name="Normal 15" xfId="269"/>
    <cellStyle name="Normal 16" xfId="270"/>
    <cellStyle name="Normal 17" xfId="271"/>
    <cellStyle name="Normal 18" xfId="272"/>
    <cellStyle name="Normal 19" xfId="273"/>
    <cellStyle name="Normal 2" xfId="274"/>
    <cellStyle name="Normal 2 10" xfId="275"/>
    <cellStyle name="Normal 2 11" xfId="276"/>
    <cellStyle name="Normal 2 12" xfId="277"/>
    <cellStyle name="Normal 2 13" xfId="278"/>
    <cellStyle name="Normal 2 14" xfId="279"/>
    <cellStyle name="Normal 2 15" xfId="280"/>
    <cellStyle name="Normal 2 16" xfId="281"/>
    <cellStyle name="Normal 2 17" xfId="282"/>
    <cellStyle name="Normal 2 18" xfId="283"/>
    <cellStyle name="Normal 2 19" xfId="284"/>
    <cellStyle name="Normal 2 2" xfId="285"/>
    <cellStyle name="Normal 2 20" xfId="286"/>
    <cellStyle name="Normal 2 21" xfId="287"/>
    <cellStyle name="Normal 2 22" xfId="288"/>
    <cellStyle name="Normal 2 23" xfId="289"/>
    <cellStyle name="Normal 2 24" xfId="290"/>
    <cellStyle name="Normal 2 25" xfId="291"/>
    <cellStyle name="Normal 2 26" xfId="292"/>
    <cellStyle name="Normal 2 27" xfId="293"/>
    <cellStyle name="Normal 2 28" xfId="294"/>
    <cellStyle name="Normal 2 29" xfId="295"/>
    <cellStyle name="Normal 2 3" xfId="296"/>
    <cellStyle name="Normal 2 30" xfId="297"/>
    <cellStyle name="Normal 2 31" xfId="298"/>
    <cellStyle name="Normal 2 32" xfId="299"/>
    <cellStyle name="Normal 2 33" xfId="300"/>
    <cellStyle name="Normal 2 34" xfId="301"/>
    <cellStyle name="Normal 2 35" xfId="302"/>
    <cellStyle name="Normal 2 36" xfId="303"/>
    <cellStyle name="Normal 2 37" xfId="304"/>
    <cellStyle name="Normal 2 38" xfId="305"/>
    <cellStyle name="Normal 2 39" xfId="306"/>
    <cellStyle name="Normal 2 4" xfId="307"/>
    <cellStyle name="Normal 2 40" xfId="308"/>
    <cellStyle name="Normal 2 41" xfId="309"/>
    <cellStyle name="Normal 2 42" xfId="310"/>
    <cellStyle name="Normal 2 43" xfId="311"/>
    <cellStyle name="Normal 2 44" xfId="553"/>
    <cellStyle name="Normal 2 5" xfId="312"/>
    <cellStyle name="Normal 2 6" xfId="313"/>
    <cellStyle name="Normal 2 7" xfId="314"/>
    <cellStyle name="Normal 2 8" xfId="315"/>
    <cellStyle name="Normal 2 9" xfId="316"/>
    <cellStyle name="Normal 2_Main Contract Tender_Template (3)" xfId="317"/>
    <cellStyle name="Normal 20" xfId="318"/>
    <cellStyle name="Normal 21" xfId="319"/>
    <cellStyle name="Normal 22" xfId="320"/>
    <cellStyle name="Normal 23" xfId="321"/>
    <cellStyle name="Normal 24" xfId="322"/>
    <cellStyle name="Normal 25" xfId="323"/>
    <cellStyle name="Normal 26" xfId="324"/>
    <cellStyle name="Normal 27" xfId="325"/>
    <cellStyle name="Normal 28" xfId="326"/>
    <cellStyle name="Normal 29" xfId="552"/>
    <cellStyle name="Normal 3" xfId="327"/>
    <cellStyle name="Normal 3 10" xfId="328"/>
    <cellStyle name="Normal 3 11" xfId="329"/>
    <cellStyle name="Normal 3 12" xfId="330"/>
    <cellStyle name="Normal 3 13" xfId="331"/>
    <cellStyle name="Normal 3 14" xfId="332"/>
    <cellStyle name="Normal 3 15" xfId="333"/>
    <cellStyle name="Normal 3 16" xfId="334"/>
    <cellStyle name="Normal 3 17" xfId="335"/>
    <cellStyle name="Normal 3 18" xfId="336"/>
    <cellStyle name="Normal 3 19" xfId="337"/>
    <cellStyle name="Normal 3 2" xfId="338"/>
    <cellStyle name="Normal 3 2 2" xfId="339"/>
    <cellStyle name="Normal 3 2 3" xfId="340"/>
    <cellStyle name="Normal 3 2 4" xfId="341"/>
    <cellStyle name="Normal 3 2_Main Contract Tender_Template (3)" xfId="342"/>
    <cellStyle name="Normal 3 20" xfId="343"/>
    <cellStyle name="Normal 3 21" xfId="344"/>
    <cellStyle name="Normal 3 22" xfId="345"/>
    <cellStyle name="Normal 3 23" xfId="346"/>
    <cellStyle name="Normal 3 24" xfId="347"/>
    <cellStyle name="Normal 3 25" xfId="348"/>
    <cellStyle name="Normal 3 26" xfId="349"/>
    <cellStyle name="Normal 3 27" xfId="350"/>
    <cellStyle name="Normal 3 28" xfId="351"/>
    <cellStyle name="Normal 3 29" xfId="352"/>
    <cellStyle name="Normal 3 3" xfId="353"/>
    <cellStyle name="Normal 3 30" xfId="354"/>
    <cellStyle name="Normal 3 31" xfId="355"/>
    <cellStyle name="Normal 3 32" xfId="356"/>
    <cellStyle name="Normal 3 33" xfId="357"/>
    <cellStyle name="Normal 3 34" xfId="358"/>
    <cellStyle name="Normal 3 35" xfId="359"/>
    <cellStyle name="Normal 3 36" xfId="360"/>
    <cellStyle name="Normal 3 37" xfId="361"/>
    <cellStyle name="Normal 3 38" xfId="362"/>
    <cellStyle name="Normal 3 39" xfId="363"/>
    <cellStyle name="Normal 3 4" xfId="364"/>
    <cellStyle name="Normal 3 40" xfId="365"/>
    <cellStyle name="Normal 3 41" xfId="366"/>
    <cellStyle name="Normal 3 42" xfId="367"/>
    <cellStyle name="Normal 3 43" xfId="368"/>
    <cellStyle name="Normal 3 5" xfId="369"/>
    <cellStyle name="Normal 3 6" xfId="370"/>
    <cellStyle name="Normal 3 7" xfId="371"/>
    <cellStyle name="Normal 3 8" xfId="372"/>
    <cellStyle name="Normal 3 9" xfId="373"/>
    <cellStyle name="Normal 30" xfId="554"/>
    <cellStyle name="Normal 4" xfId="374"/>
    <cellStyle name="Normal 4 2" xfId="375"/>
    <cellStyle name="Normal 4 2 2" xfId="376"/>
    <cellStyle name="Normal 4 2 3" xfId="377"/>
    <cellStyle name="Normal 4 2 4" xfId="378"/>
    <cellStyle name="Normal 4 3" xfId="379"/>
    <cellStyle name="Normal 4 4" xfId="380"/>
    <cellStyle name="Normal 4 5" xfId="381"/>
    <cellStyle name="Normal 4 6" xfId="382"/>
    <cellStyle name="Normal 4 7" xfId="383"/>
    <cellStyle name="Normal 4 8" xfId="384"/>
    <cellStyle name="Normal 5" xfId="385"/>
    <cellStyle name="Normal 5 2" xfId="386"/>
    <cellStyle name="Normal 5 2 2" xfId="387"/>
    <cellStyle name="Normal 5 2 3" xfId="388"/>
    <cellStyle name="Normal 5 2 4" xfId="389"/>
    <cellStyle name="Normal 5 3" xfId="390"/>
    <cellStyle name="Normal 5 4" xfId="391"/>
    <cellStyle name="Normal 5 5" xfId="392"/>
    <cellStyle name="Normal 5 6" xfId="393"/>
    <cellStyle name="Normal 5 7" xfId="394"/>
    <cellStyle name="Normal 5 8" xfId="395"/>
    <cellStyle name="Normal 6" xfId="396"/>
    <cellStyle name="Normal 6 2" xfId="397"/>
    <cellStyle name="Normal 6 2 2" xfId="398"/>
    <cellStyle name="Normal 6 2 3" xfId="399"/>
    <cellStyle name="Normal 6 2 4" xfId="400"/>
    <cellStyle name="Normal 6 3" xfId="401"/>
    <cellStyle name="Normal 6 4" xfId="402"/>
    <cellStyle name="Normal 6 5" xfId="403"/>
    <cellStyle name="Normal 6 6" xfId="404"/>
    <cellStyle name="Normal 6 7" xfId="405"/>
    <cellStyle name="Normal 6 8" xfId="406"/>
    <cellStyle name="Normal 7" xfId="407"/>
    <cellStyle name="Normal 7 2" xfId="408"/>
    <cellStyle name="Normal 7 2 2" xfId="409"/>
    <cellStyle name="Normal 7 2 3" xfId="410"/>
    <cellStyle name="Normal 7 2 4" xfId="411"/>
    <cellStyle name="Normal 7 3" xfId="412"/>
    <cellStyle name="Normal 7 4" xfId="413"/>
    <cellStyle name="Normal 7 5" xfId="414"/>
    <cellStyle name="Normal 7 6" xfId="415"/>
    <cellStyle name="Normal 7 7" xfId="416"/>
    <cellStyle name="Normal 7 8" xfId="417"/>
    <cellStyle name="Normal 8" xfId="418"/>
    <cellStyle name="Normal 8 2" xfId="419"/>
    <cellStyle name="Normal 8 2 2" xfId="420"/>
    <cellStyle name="Normal 8 2 3" xfId="421"/>
    <cellStyle name="Normal 8 2 4" xfId="422"/>
    <cellStyle name="Normal 8 3" xfId="423"/>
    <cellStyle name="Normal 8 4" xfId="424"/>
    <cellStyle name="Normal 8 5" xfId="425"/>
    <cellStyle name="Normal 8 6" xfId="426"/>
    <cellStyle name="Normal 8 7" xfId="427"/>
    <cellStyle name="Normal 8 8" xfId="428"/>
    <cellStyle name="Normal 9" xfId="429"/>
    <cellStyle name="Normal 9 2" xfId="430"/>
    <cellStyle name="Normal 9 3" xfId="431"/>
    <cellStyle name="Normal 9 4" xfId="432"/>
    <cellStyle name="Normal 9 5" xfId="433"/>
    <cellStyle name="Normal_CL06-056-E.12-001" xfId="434"/>
    <cellStyle name="Normal_Estimate of Construction Costs" xfId="435"/>
    <cellStyle name="Normal_Summary (2)" xfId="436"/>
    <cellStyle name="Normal_VIABILITY.XLS" xfId="437"/>
    <cellStyle name="Note" xfId="438" builtinId="10" customBuiltin="1"/>
    <cellStyle name="Note 2 2" xfId="439"/>
    <cellStyle name="Note 2 3" xfId="440"/>
    <cellStyle name="Note 2 4" xfId="441"/>
    <cellStyle name="Note 3" xfId="442"/>
    <cellStyle name="Output" xfId="443" builtinId="21" customBuiltin="1"/>
    <cellStyle name="per.style" xfId="444"/>
    <cellStyle name="Percent" xfId="445" builtinId="5"/>
    <cellStyle name="Percent 2" xfId="446"/>
    <cellStyle name="Percent 2 10" xfId="447"/>
    <cellStyle name="Percent 2 11" xfId="448"/>
    <cellStyle name="Percent 2 12" xfId="449"/>
    <cellStyle name="Percent 2 13" xfId="450"/>
    <cellStyle name="Percent 2 14" xfId="451"/>
    <cellStyle name="Percent 2 15" xfId="452"/>
    <cellStyle name="Percent 2 16" xfId="453"/>
    <cellStyle name="Percent 2 17" xfId="454"/>
    <cellStyle name="Percent 2 18" xfId="455"/>
    <cellStyle name="Percent 2 19" xfId="456"/>
    <cellStyle name="Percent 2 2" xfId="457"/>
    <cellStyle name="Percent 2 2 2" xfId="458"/>
    <cellStyle name="Percent 2 2 3" xfId="459"/>
    <cellStyle name="Percent 2 2 4" xfId="460"/>
    <cellStyle name="Percent 2 2 5" xfId="461"/>
    <cellStyle name="Percent 2 2 6" xfId="462"/>
    <cellStyle name="Percent 2 2 7" xfId="463"/>
    <cellStyle name="Percent 2 2 8" xfId="464"/>
    <cellStyle name="Percent 2 20" xfId="465"/>
    <cellStyle name="Percent 2 21" xfId="466"/>
    <cellStyle name="Percent 2 22" xfId="467"/>
    <cellStyle name="Percent 2 23" xfId="468"/>
    <cellStyle name="Percent 2 24" xfId="469"/>
    <cellStyle name="Percent 2 25" xfId="470"/>
    <cellStyle name="Percent 2 26" xfId="471"/>
    <cellStyle name="Percent 2 27" xfId="472"/>
    <cellStyle name="Percent 2 28" xfId="473"/>
    <cellStyle name="Percent 2 29" xfId="474"/>
    <cellStyle name="Percent 2 3" xfId="475"/>
    <cellStyle name="Percent 2 30" xfId="476"/>
    <cellStyle name="Percent 2 31" xfId="477"/>
    <cellStyle name="Percent 2 32" xfId="478"/>
    <cellStyle name="Percent 2 33" xfId="479"/>
    <cellStyle name="Percent 2 34" xfId="480"/>
    <cellStyle name="Percent 2 35" xfId="481"/>
    <cellStyle name="Percent 2 36" xfId="482"/>
    <cellStyle name="Percent 2 37" xfId="483"/>
    <cellStyle name="Percent 2 38" xfId="484"/>
    <cellStyle name="Percent 2 39" xfId="485"/>
    <cellStyle name="Percent 2 4" xfId="486"/>
    <cellStyle name="Percent 2 40" xfId="487"/>
    <cellStyle name="Percent 2 41" xfId="488"/>
    <cellStyle name="Percent 2 42" xfId="489"/>
    <cellStyle name="Percent 2 43" xfId="490"/>
    <cellStyle name="Percent 2 5" xfId="491"/>
    <cellStyle name="Percent 2 6" xfId="492"/>
    <cellStyle name="Percent 2 7" xfId="493"/>
    <cellStyle name="Percent 2 8" xfId="494"/>
    <cellStyle name="Percent 2 9" xfId="495"/>
    <cellStyle name="Percent 3" xfId="496"/>
    <cellStyle name="Percent 4" xfId="497"/>
    <cellStyle name="Percent 5" xfId="498"/>
    <cellStyle name="Percent 6" xfId="499"/>
    <cellStyle name="Percent 7" xfId="556"/>
    <cellStyle name="Percent 7 2" xfId="500"/>
    <cellStyle name="Percent 7 3" xfId="501"/>
    <cellStyle name="Percent 7 4" xfId="502"/>
    <cellStyle name="Style 1" xfId="503"/>
    <cellStyle name="Style 1 10" xfId="504"/>
    <cellStyle name="Style 1 11" xfId="505"/>
    <cellStyle name="Style 1 12" xfId="506"/>
    <cellStyle name="Style 1 13" xfId="507"/>
    <cellStyle name="Style 1 14" xfId="508"/>
    <cellStyle name="Style 1 15" xfId="509"/>
    <cellStyle name="Style 1 16" xfId="510"/>
    <cellStyle name="Style 1 17" xfId="511"/>
    <cellStyle name="Style 1 18" xfId="512"/>
    <cellStyle name="Style 1 19" xfId="513"/>
    <cellStyle name="Style 1 2" xfId="514"/>
    <cellStyle name="Style 1 20" xfId="515"/>
    <cellStyle name="Style 1 21" xfId="516"/>
    <cellStyle name="Style 1 22" xfId="517"/>
    <cellStyle name="Style 1 23" xfId="518"/>
    <cellStyle name="Style 1 24" xfId="519"/>
    <cellStyle name="Style 1 25" xfId="520"/>
    <cellStyle name="Style 1 26" xfId="521"/>
    <cellStyle name="Style 1 27" xfId="522"/>
    <cellStyle name="Style 1 28" xfId="523"/>
    <cellStyle name="Style 1 29" xfId="524"/>
    <cellStyle name="Style 1 3" xfId="525"/>
    <cellStyle name="Style 1 30" xfId="526"/>
    <cellStyle name="Style 1 31" xfId="527"/>
    <cellStyle name="Style 1 32" xfId="528"/>
    <cellStyle name="Style 1 33" xfId="529"/>
    <cellStyle name="Style 1 34" xfId="530"/>
    <cellStyle name="Style 1 35" xfId="531"/>
    <cellStyle name="Style 1 36" xfId="532"/>
    <cellStyle name="Style 1 37" xfId="533"/>
    <cellStyle name="Style 1 38" xfId="534"/>
    <cellStyle name="Style 1 39" xfId="535"/>
    <cellStyle name="Style 1 4" xfId="536"/>
    <cellStyle name="Style 1 40" xfId="537"/>
    <cellStyle name="Style 1 41" xfId="538"/>
    <cellStyle name="Style 1 42" xfId="539"/>
    <cellStyle name="Style 1 43" xfId="540"/>
    <cellStyle name="Style 1 5" xfId="541"/>
    <cellStyle name="Style 1 6" xfId="542"/>
    <cellStyle name="Style 1 7" xfId="543"/>
    <cellStyle name="Style 1 8" xfId="544"/>
    <cellStyle name="Style 1 9" xfId="545"/>
    <cellStyle name="Style 1_Payment per Block" xfId="546"/>
    <cellStyle name="T.b.a." xfId="547"/>
    <cellStyle name="Title" xfId="548" builtinId="15" customBuiltin="1"/>
    <cellStyle name="Total" xfId="549" builtinId="25" customBuiltin="1"/>
    <cellStyle name="Update" xfId="550"/>
    <cellStyle name="Warning Text" xfId="551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B0FF97"/>
      <color rgb="FF66FF33"/>
      <color rgb="FF99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andice\all-jobs\JOBS\CL95-20\CERT\TAMA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LIMIN"/>
      <sheetName val="S7 Superfoto"/>
      <sheetName val="S1-S2"/>
      <sheetName val="Executive (2)"/>
      <sheetName val="Val Rec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15"/>
  <sheetViews>
    <sheetView tabSelected="1" view="pageBreakPreview" zoomScaleNormal="100" zoomScaleSheetLayoutView="100" workbookViewId="0">
      <selection activeCell="C7" sqref="C7:D7"/>
    </sheetView>
  </sheetViews>
  <sheetFormatPr defaultColWidth="9.140625" defaultRowHeight="12.75"/>
  <cols>
    <col min="1" max="1" width="5.5703125" style="21" customWidth="1"/>
    <col min="2" max="2" width="1.42578125" style="13" customWidth="1"/>
    <col min="3" max="3" width="7" style="13" customWidth="1"/>
    <col min="4" max="4" width="46.85546875" style="13" customWidth="1"/>
    <col min="5" max="5" width="13.140625" style="10" customWidth="1"/>
    <col min="6" max="6" width="12" style="18" customWidth="1"/>
    <col min="7" max="7" width="12.85546875" style="18" customWidth="1"/>
    <col min="8" max="8" width="12" style="18" customWidth="1"/>
    <col min="9" max="9" width="0.7109375" style="18" customWidth="1"/>
    <col min="10" max="18" width="12" style="18" customWidth="1"/>
    <col min="19" max="19" width="22.140625" style="2" customWidth="1"/>
    <col min="20" max="20" width="9.140625" style="3"/>
    <col min="21" max="38" width="9.140625" style="2"/>
    <col min="39" max="39" width="11.140625" style="2" customWidth="1"/>
    <col min="40" max="16384" width="9.140625" style="2"/>
  </cols>
  <sheetData>
    <row r="1" spans="1:23">
      <c r="A1" s="45"/>
      <c r="B1" s="48"/>
      <c r="C1" s="48"/>
      <c r="D1" s="48"/>
      <c r="E1" s="48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8"/>
      <c r="T1" s="49"/>
      <c r="U1" s="48"/>
      <c r="V1" s="48"/>
      <c r="W1" s="48"/>
    </row>
    <row r="2" spans="1:23">
      <c r="A2" s="45"/>
      <c r="B2" s="48"/>
      <c r="C2" s="48"/>
      <c r="D2" s="48"/>
      <c r="E2" s="48"/>
      <c r="F2" s="43"/>
      <c r="G2" s="43"/>
      <c r="H2" s="43"/>
      <c r="I2" s="43"/>
      <c r="J2" s="43"/>
      <c r="K2" s="43"/>
      <c r="L2" s="43"/>
      <c r="M2" s="43"/>
      <c r="N2" s="44" t="s">
        <v>46</v>
      </c>
      <c r="O2" s="45" t="s">
        <v>46</v>
      </c>
      <c r="P2" s="43"/>
      <c r="Q2" s="43"/>
      <c r="R2" s="43"/>
      <c r="S2" s="48"/>
      <c r="T2" s="49"/>
      <c r="U2" s="48"/>
      <c r="V2" s="48"/>
      <c r="W2" s="48"/>
    </row>
    <row r="3" spans="1:23" s="16" customFormat="1">
      <c r="A3" s="50"/>
      <c r="B3" s="51"/>
      <c r="C3" s="165" t="s">
        <v>124</v>
      </c>
      <c r="D3" s="165"/>
      <c r="E3" s="143" t="s">
        <v>120</v>
      </c>
      <c r="F3" s="144"/>
      <c r="G3" s="137" t="s">
        <v>46</v>
      </c>
      <c r="H3" s="52" t="s">
        <v>126</v>
      </c>
      <c r="I3" s="46"/>
      <c r="J3" s="46"/>
      <c r="K3" s="46"/>
      <c r="L3" s="46"/>
      <c r="M3" s="46"/>
      <c r="N3" s="44"/>
      <c r="O3" s="47" t="s">
        <v>46</v>
      </c>
      <c r="P3" s="46"/>
      <c r="Q3" s="46"/>
      <c r="R3" s="46"/>
      <c r="S3" s="53" t="s">
        <v>46</v>
      </c>
      <c r="T3" s="51"/>
      <c r="U3" s="51"/>
      <c r="V3" s="51"/>
      <c r="W3" s="51"/>
    </row>
    <row r="4" spans="1:23" s="17" customFormat="1">
      <c r="A4" s="54"/>
      <c r="B4" s="55"/>
      <c r="C4" s="166" t="s">
        <v>119</v>
      </c>
      <c r="D4" s="166"/>
      <c r="E4" s="144" t="s">
        <v>121</v>
      </c>
      <c r="F4" s="144"/>
      <c r="G4" s="138" t="s">
        <v>130</v>
      </c>
      <c r="H4" s="46" t="s">
        <v>46</v>
      </c>
      <c r="I4" s="46"/>
      <c r="J4" s="46"/>
      <c r="K4" s="46"/>
      <c r="L4" s="46" t="s">
        <v>46</v>
      </c>
      <c r="M4" s="46"/>
      <c r="N4" s="46"/>
      <c r="O4" s="46"/>
      <c r="P4" s="46"/>
      <c r="Q4" s="46"/>
      <c r="R4" s="46"/>
      <c r="S4" s="55"/>
      <c r="T4" s="55"/>
      <c r="U4" s="55"/>
      <c r="V4" s="55"/>
      <c r="W4" s="55"/>
    </row>
    <row r="5" spans="1:23" s="17" customFormat="1">
      <c r="A5" s="54"/>
      <c r="B5" s="55"/>
      <c r="C5" s="167" t="s">
        <v>98</v>
      </c>
      <c r="D5" s="167"/>
      <c r="E5" s="144" t="s">
        <v>123</v>
      </c>
      <c r="F5" s="144"/>
      <c r="G5" s="139" t="s">
        <v>46</v>
      </c>
      <c r="H5" s="56"/>
      <c r="I5" s="46"/>
      <c r="J5" s="46"/>
      <c r="K5" s="46"/>
      <c r="L5" s="46" t="s">
        <v>46</v>
      </c>
      <c r="M5" s="46"/>
      <c r="N5" s="46"/>
      <c r="O5" s="46"/>
      <c r="P5" s="46"/>
      <c r="Q5" s="46"/>
      <c r="R5" s="46"/>
      <c r="S5" s="55"/>
      <c r="T5" s="55"/>
      <c r="U5" s="55"/>
      <c r="V5" s="55"/>
      <c r="W5" s="55"/>
    </row>
    <row r="6" spans="1:23" s="16" customFormat="1">
      <c r="A6" s="50"/>
      <c r="B6" s="51"/>
      <c r="C6" s="168" t="s">
        <v>46</v>
      </c>
      <c r="D6" s="168"/>
      <c r="E6" s="23"/>
      <c r="F6" s="29" t="s">
        <v>122</v>
      </c>
      <c r="G6" s="140" t="s">
        <v>46</v>
      </c>
      <c r="H6" s="23" t="s">
        <v>127</v>
      </c>
      <c r="I6" s="23"/>
      <c r="J6" s="23"/>
      <c r="K6" s="23"/>
      <c r="L6" s="42" t="s">
        <v>46</v>
      </c>
      <c r="M6" s="42"/>
      <c r="N6" s="40" t="s">
        <v>46</v>
      </c>
      <c r="O6" s="40" t="s">
        <v>46</v>
      </c>
      <c r="P6" s="23" t="s">
        <v>46</v>
      </c>
      <c r="Q6" s="23"/>
      <c r="R6" s="23"/>
      <c r="S6" s="55"/>
      <c r="T6" s="55"/>
      <c r="U6" s="55"/>
      <c r="V6" s="55"/>
      <c r="W6" s="51"/>
    </row>
    <row r="7" spans="1:23" s="1" customFormat="1" ht="13.5" thickBot="1">
      <c r="A7" s="57"/>
      <c r="B7" s="58"/>
      <c r="C7" s="169" t="s">
        <v>125</v>
      </c>
      <c r="D7" s="169"/>
      <c r="E7" s="59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1"/>
      <c r="T7" s="61"/>
      <c r="U7" s="61"/>
      <c r="V7" s="61"/>
      <c r="W7" s="62"/>
    </row>
    <row r="8" spans="1:23" s="19" customFormat="1" ht="13.5" thickBot="1">
      <c r="A8" s="63"/>
      <c r="B8" s="64"/>
      <c r="C8" s="65" t="s">
        <v>60</v>
      </c>
      <c r="D8" s="66" t="s">
        <v>61</v>
      </c>
      <c r="E8" s="67" t="s">
        <v>62</v>
      </c>
      <c r="F8" s="67" t="s">
        <v>63</v>
      </c>
      <c r="G8" s="68" t="s">
        <v>64</v>
      </c>
      <c r="H8" s="68" t="s">
        <v>65</v>
      </c>
      <c r="I8" s="68"/>
      <c r="J8" s="68" t="s">
        <v>66</v>
      </c>
      <c r="K8" s="68" t="s">
        <v>67</v>
      </c>
      <c r="L8" s="68" t="s">
        <v>68</v>
      </c>
      <c r="M8" s="68" t="s">
        <v>69</v>
      </c>
      <c r="N8" s="68" t="s">
        <v>70</v>
      </c>
      <c r="O8" s="68" t="s">
        <v>71</v>
      </c>
      <c r="P8" s="68" t="s">
        <v>40</v>
      </c>
      <c r="Q8" s="69" t="s">
        <v>72</v>
      </c>
      <c r="R8" s="69" t="s">
        <v>95</v>
      </c>
      <c r="S8" s="70" t="s">
        <v>112</v>
      </c>
      <c r="T8" s="71" t="s">
        <v>113</v>
      </c>
      <c r="U8" s="68" t="s">
        <v>114</v>
      </c>
      <c r="V8" s="68" t="s">
        <v>115</v>
      </c>
      <c r="W8" s="69" t="s">
        <v>116</v>
      </c>
    </row>
    <row r="9" spans="1:23" s="19" customFormat="1" ht="13.5" thickBot="1">
      <c r="A9" s="63"/>
      <c r="B9" s="63"/>
      <c r="C9" s="72"/>
      <c r="D9" s="73"/>
      <c r="E9" s="73"/>
      <c r="F9" s="7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73"/>
      <c r="T9" s="74"/>
      <c r="U9" s="63"/>
      <c r="V9" s="63"/>
      <c r="W9" s="63"/>
    </row>
    <row r="10" spans="1:23" s="9" customFormat="1">
      <c r="A10" s="170">
        <v>1</v>
      </c>
      <c r="B10" s="75"/>
      <c r="C10" s="159" t="s">
        <v>26</v>
      </c>
      <c r="D10" s="159" t="s">
        <v>27</v>
      </c>
      <c r="E10" s="159" t="s">
        <v>92</v>
      </c>
      <c r="F10" s="161" t="s">
        <v>93</v>
      </c>
      <c r="G10" s="161" t="s">
        <v>94</v>
      </c>
      <c r="H10" s="161" t="s">
        <v>107</v>
      </c>
      <c r="I10" s="76"/>
      <c r="J10" s="174" t="s">
        <v>96</v>
      </c>
      <c r="K10" s="175"/>
      <c r="L10" s="175"/>
      <c r="M10" s="175"/>
      <c r="N10" s="175"/>
      <c r="O10" s="175"/>
      <c r="P10" s="175"/>
      <c r="Q10" s="175"/>
      <c r="R10" s="176"/>
      <c r="S10" s="75"/>
      <c r="T10" s="77"/>
      <c r="U10" s="75"/>
      <c r="V10" s="75"/>
      <c r="W10" s="75"/>
    </row>
    <row r="11" spans="1:23" s="9" customFormat="1" ht="60" customHeight="1">
      <c r="A11" s="171"/>
      <c r="B11" s="75"/>
      <c r="C11" s="160"/>
      <c r="D11" s="160"/>
      <c r="E11" s="160"/>
      <c r="F11" s="162"/>
      <c r="G11" s="162"/>
      <c r="H11" s="162"/>
      <c r="I11" s="78"/>
      <c r="J11" s="79" t="s">
        <v>48</v>
      </c>
      <c r="K11" s="80" t="s">
        <v>49</v>
      </c>
      <c r="L11" s="80" t="s">
        <v>50</v>
      </c>
      <c r="M11" s="80" t="s">
        <v>51</v>
      </c>
      <c r="N11" s="80" t="s">
        <v>52</v>
      </c>
      <c r="O11" s="80" t="s">
        <v>53</v>
      </c>
      <c r="P11" s="80" t="s">
        <v>54</v>
      </c>
      <c r="Q11" s="80" t="s">
        <v>55</v>
      </c>
      <c r="R11" s="80" t="s">
        <v>56</v>
      </c>
      <c r="S11" s="75"/>
      <c r="T11" s="77"/>
      <c r="U11" s="75"/>
      <c r="V11" s="75"/>
      <c r="W11" s="75"/>
    </row>
    <row r="12" spans="1:23" s="6" customFormat="1" ht="12">
      <c r="A12" s="81">
        <f>A10+1</f>
        <v>2</v>
      </c>
      <c r="B12" s="82"/>
      <c r="C12" s="83">
        <v>1</v>
      </c>
      <c r="D12" s="84" t="s">
        <v>28</v>
      </c>
      <c r="E12" s="35">
        <f>SUM(E13:E28)</f>
        <v>0</v>
      </c>
      <c r="F12" s="35">
        <f>SUM(F13:F28)</f>
        <v>0</v>
      </c>
      <c r="G12" s="35">
        <f>SUM(G13:G28)</f>
        <v>0</v>
      </c>
      <c r="H12" s="35">
        <f>F12-G12</f>
        <v>0</v>
      </c>
      <c r="I12" s="36"/>
      <c r="J12" s="35">
        <f>SUM(J13:J28)</f>
        <v>0</v>
      </c>
      <c r="K12" s="35">
        <f>SUM(K13:K28)</f>
        <v>0</v>
      </c>
      <c r="L12" s="35">
        <f t="shared" ref="L12:R12" si="0">SUM(L13:L28)</f>
        <v>0</v>
      </c>
      <c r="M12" s="35">
        <f t="shared" si="0"/>
        <v>0</v>
      </c>
      <c r="N12" s="35">
        <f t="shared" si="0"/>
        <v>0</v>
      </c>
      <c r="O12" s="35">
        <f t="shared" si="0"/>
        <v>0</v>
      </c>
      <c r="P12" s="35">
        <f t="shared" si="0"/>
        <v>0</v>
      </c>
      <c r="Q12" s="35">
        <f t="shared" si="0"/>
        <v>0</v>
      </c>
      <c r="R12" s="35">
        <f t="shared" si="0"/>
        <v>0</v>
      </c>
      <c r="S12" s="85"/>
      <c r="T12" s="86"/>
      <c r="U12" s="82"/>
      <c r="V12" s="82"/>
      <c r="W12" s="82"/>
    </row>
    <row r="13" spans="1:23" s="4" customFormat="1" ht="12">
      <c r="A13" s="81">
        <f>A12+1</f>
        <v>3</v>
      </c>
      <c r="B13" s="87"/>
      <c r="C13" s="88">
        <v>100</v>
      </c>
      <c r="D13" s="89" t="s">
        <v>6</v>
      </c>
      <c r="E13" s="30" t="s">
        <v>46</v>
      </c>
      <c r="F13" s="30" t="s">
        <v>46</v>
      </c>
      <c r="G13" s="30" t="s">
        <v>46</v>
      </c>
      <c r="H13" s="90" t="e">
        <f>F13-G13</f>
        <v>#VALUE!</v>
      </c>
      <c r="I13" s="91"/>
      <c r="J13" s="31" t="s">
        <v>46</v>
      </c>
      <c r="K13" s="30"/>
      <c r="L13" s="30" t="s">
        <v>46</v>
      </c>
      <c r="M13" s="30"/>
      <c r="N13" s="30"/>
      <c r="O13" s="30" t="s">
        <v>46</v>
      </c>
      <c r="P13" s="30" t="s">
        <v>46</v>
      </c>
      <c r="Q13" s="30" t="s">
        <v>46</v>
      </c>
      <c r="R13" s="30"/>
      <c r="S13" s="92"/>
      <c r="T13" s="86"/>
      <c r="U13" s="87"/>
      <c r="V13" s="87"/>
      <c r="W13" s="87"/>
    </row>
    <row r="14" spans="1:23" s="4" customFormat="1" ht="12">
      <c r="A14" s="81">
        <f>A13+1</f>
        <v>4</v>
      </c>
      <c r="B14" s="87"/>
      <c r="C14" s="88">
        <v>101</v>
      </c>
      <c r="D14" s="89" t="s">
        <v>7</v>
      </c>
      <c r="E14" s="30" t="s">
        <v>46</v>
      </c>
      <c r="F14" s="30" t="s">
        <v>46</v>
      </c>
      <c r="G14" s="30" t="s">
        <v>46</v>
      </c>
      <c r="H14" s="91" t="e">
        <f t="shared" ref="H14:H28" si="1">F14-G14</f>
        <v>#VALUE!</v>
      </c>
      <c r="I14" s="91"/>
      <c r="J14" s="31" t="s">
        <v>46</v>
      </c>
      <c r="K14" s="30"/>
      <c r="L14" s="30"/>
      <c r="M14" s="30"/>
      <c r="N14" s="30"/>
      <c r="O14" s="30"/>
      <c r="P14" s="30"/>
      <c r="Q14" s="30"/>
      <c r="R14" s="30"/>
      <c r="S14" s="92"/>
      <c r="T14" s="86"/>
      <c r="U14" s="87"/>
      <c r="V14" s="87"/>
      <c r="W14" s="87"/>
    </row>
    <row r="15" spans="1:23" s="4" customFormat="1" ht="12">
      <c r="A15" s="81">
        <f>A14+1</f>
        <v>5</v>
      </c>
      <c r="B15" s="87"/>
      <c r="C15" s="88">
        <v>102</v>
      </c>
      <c r="D15" s="89" t="s">
        <v>41</v>
      </c>
      <c r="E15" s="30" t="s">
        <v>46</v>
      </c>
      <c r="F15" s="30" t="s">
        <v>46</v>
      </c>
      <c r="G15" s="30" t="s">
        <v>46</v>
      </c>
      <c r="H15" s="91" t="e">
        <f t="shared" si="1"/>
        <v>#VALUE!</v>
      </c>
      <c r="I15" s="91"/>
      <c r="J15" s="31" t="s">
        <v>46</v>
      </c>
      <c r="K15" s="30"/>
      <c r="L15" s="30"/>
      <c r="M15" s="30"/>
      <c r="N15" s="30"/>
      <c r="O15" s="30"/>
      <c r="P15" s="30"/>
      <c r="Q15" s="30"/>
      <c r="R15" s="30"/>
      <c r="S15" s="92"/>
      <c r="T15" s="86"/>
      <c r="U15" s="87"/>
      <c r="V15" s="87"/>
      <c r="W15" s="87"/>
    </row>
    <row r="16" spans="1:23" s="5" customFormat="1" ht="12">
      <c r="A16" s="81">
        <f>A15+1</f>
        <v>6</v>
      </c>
      <c r="B16" s="86"/>
      <c r="C16" s="88">
        <v>103</v>
      </c>
      <c r="D16" s="89" t="s">
        <v>8</v>
      </c>
      <c r="E16" s="30" t="s">
        <v>46</v>
      </c>
      <c r="F16" s="30" t="s">
        <v>46</v>
      </c>
      <c r="G16" s="30" t="s">
        <v>46</v>
      </c>
      <c r="H16" s="91" t="e">
        <f t="shared" si="1"/>
        <v>#VALUE!</v>
      </c>
      <c r="I16" s="91"/>
      <c r="J16" s="31" t="s">
        <v>46</v>
      </c>
      <c r="K16" s="30"/>
      <c r="L16" s="30"/>
      <c r="M16" s="30"/>
      <c r="N16" s="30"/>
      <c r="O16" s="30"/>
      <c r="P16" s="30"/>
      <c r="Q16" s="30"/>
      <c r="R16" s="30"/>
      <c r="S16" s="87"/>
      <c r="T16" s="86"/>
      <c r="U16" s="87"/>
      <c r="V16" s="87"/>
      <c r="W16" s="86"/>
    </row>
    <row r="17" spans="1:23" s="5" customFormat="1" ht="12">
      <c r="A17" s="81">
        <f t="shared" ref="A17:A82" si="2">A16+1</f>
        <v>7</v>
      </c>
      <c r="B17" s="86"/>
      <c r="C17" s="88">
        <v>104</v>
      </c>
      <c r="D17" s="89" t="s">
        <v>5</v>
      </c>
      <c r="E17" s="30" t="s">
        <v>46</v>
      </c>
      <c r="F17" s="30" t="s">
        <v>46</v>
      </c>
      <c r="G17" s="30" t="s">
        <v>46</v>
      </c>
      <c r="H17" s="91" t="e">
        <f t="shared" si="1"/>
        <v>#VALUE!</v>
      </c>
      <c r="I17" s="91"/>
      <c r="J17" s="31" t="s">
        <v>46</v>
      </c>
      <c r="K17" s="30"/>
      <c r="L17" s="30"/>
      <c r="M17" s="30"/>
      <c r="N17" s="30"/>
      <c r="O17" s="30"/>
      <c r="P17" s="30"/>
      <c r="Q17" s="30"/>
      <c r="R17" s="30"/>
      <c r="S17" s="87"/>
      <c r="T17" s="86"/>
      <c r="U17" s="87"/>
      <c r="V17" s="87"/>
      <c r="W17" s="86"/>
    </row>
    <row r="18" spans="1:23" s="5" customFormat="1" ht="12">
      <c r="A18" s="81">
        <f t="shared" si="2"/>
        <v>8</v>
      </c>
      <c r="B18" s="86"/>
      <c r="C18" s="88">
        <v>105</v>
      </c>
      <c r="D18" s="89" t="s">
        <v>9</v>
      </c>
      <c r="E18" s="30" t="s">
        <v>46</v>
      </c>
      <c r="F18" s="30" t="s">
        <v>46</v>
      </c>
      <c r="G18" s="30" t="s">
        <v>46</v>
      </c>
      <c r="H18" s="91" t="e">
        <f t="shared" si="1"/>
        <v>#VALUE!</v>
      </c>
      <c r="I18" s="91"/>
      <c r="J18" s="31" t="s">
        <v>46</v>
      </c>
      <c r="K18" s="30"/>
      <c r="L18" s="30"/>
      <c r="M18" s="30"/>
      <c r="N18" s="30"/>
      <c r="O18" s="30"/>
      <c r="P18" s="30"/>
      <c r="Q18" s="30"/>
      <c r="R18" s="30"/>
      <c r="S18" s="87"/>
      <c r="T18" s="86"/>
      <c r="U18" s="87"/>
      <c r="V18" s="87"/>
      <c r="W18" s="86"/>
    </row>
    <row r="19" spans="1:23" s="5" customFormat="1" ht="12">
      <c r="A19" s="81">
        <f t="shared" si="2"/>
        <v>9</v>
      </c>
      <c r="B19" s="86"/>
      <c r="C19" s="88">
        <v>106</v>
      </c>
      <c r="D19" s="89" t="s">
        <v>10</v>
      </c>
      <c r="E19" s="30" t="s">
        <v>46</v>
      </c>
      <c r="F19" s="30" t="s">
        <v>46</v>
      </c>
      <c r="G19" s="30" t="s">
        <v>46</v>
      </c>
      <c r="H19" s="91" t="e">
        <f t="shared" si="1"/>
        <v>#VALUE!</v>
      </c>
      <c r="I19" s="91"/>
      <c r="J19" s="31" t="s">
        <v>46</v>
      </c>
      <c r="K19" s="30"/>
      <c r="L19" s="30"/>
      <c r="M19" s="30"/>
      <c r="N19" s="30"/>
      <c r="O19" s="30"/>
      <c r="P19" s="30"/>
      <c r="Q19" s="30"/>
      <c r="R19" s="30"/>
      <c r="S19" s="87"/>
      <c r="T19" s="86"/>
      <c r="U19" s="87"/>
      <c r="V19" s="87"/>
      <c r="W19" s="86"/>
    </row>
    <row r="20" spans="1:23" s="5" customFormat="1" ht="12">
      <c r="A20" s="81">
        <f t="shared" si="2"/>
        <v>10</v>
      </c>
      <c r="B20" s="86"/>
      <c r="C20" s="88">
        <v>107</v>
      </c>
      <c r="D20" s="89" t="s">
        <v>11</v>
      </c>
      <c r="E20" s="30" t="s">
        <v>46</v>
      </c>
      <c r="F20" s="30" t="s">
        <v>46</v>
      </c>
      <c r="G20" s="30" t="s">
        <v>46</v>
      </c>
      <c r="H20" s="91" t="e">
        <f t="shared" si="1"/>
        <v>#VALUE!</v>
      </c>
      <c r="I20" s="91"/>
      <c r="J20" s="31" t="s">
        <v>46</v>
      </c>
      <c r="K20" s="30"/>
      <c r="L20" s="30"/>
      <c r="M20" s="30"/>
      <c r="N20" s="30"/>
      <c r="O20" s="30"/>
      <c r="P20" s="30"/>
      <c r="Q20" s="30"/>
      <c r="R20" s="30"/>
      <c r="S20" s="92"/>
      <c r="T20" s="86"/>
      <c r="U20" s="87"/>
      <c r="V20" s="87"/>
      <c r="W20" s="86"/>
    </row>
    <row r="21" spans="1:23" s="5" customFormat="1" ht="12">
      <c r="A21" s="81">
        <f t="shared" si="2"/>
        <v>11</v>
      </c>
      <c r="B21" s="86"/>
      <c r="C21" s="88">
        <v>108</v>
      </c>
      <c r="D21" s="89" t="s">
        <v>12</v>
      </c>
      <c r="E21" s="30" t="s">
        <v>46</v>
      </c>
      <c r="F21" s="30" t="s">
        <v>46</v>
      </c>
      <c r="G21" s="30" t="s">
        <v>46</v>
      </c>
      <c r="H21" s="91" t="e">
        <f t="shared" si="1"/>
        <v>#VALUE!</v>
      </c>
      <c r="I21" s="91"/>
      <c r="J21" s="31" t="s">
        <v>46</v>
      </c>
      <c r="K21" s="30"/>
      <c r="L21" s="30"/>
      <c r="M21" s="30"/>
      <c r="N21" s="30"/>
      <c r="O21" s="30"/>
      <c r="P21" s="30"/>
      <c r="Q21" s="30"/>
      <c r="R21" s="30"/>
      <c r="S21" s="92"/>
      <c r="T21" s="86"/>
      <c r="U21" s="87"/>
      <c r="V21" s="87"/>
      <c r="W21" s="86"/>
    </row>
    <row r="22" spans="1:23" s="5" customFormat="1" ht="12">
      <c r="A22" s="81">
        <f t="shared" si="2"/>
        <v>12</v>
      </c>
      <c r="B22" s="86"/>
      <c r="C22" s="88">
        <v>109</v>
      </c>
      <c r="D22" s="89" t="s">
        <v>13</v>
      </c>
      <c r="E22" s="30" t="s">
        <v>46</v>
      </c>
      <c r="F22" s="30" t="s">
        <v>46</v>
      </c>
      <c r="G22" s="30" t="s">
        <v>46</v>
      </c>
      <c r="H22" s="91" t="e">
        <f>F22-G22</f>
        <v>#VALUE!</v>
      </c>
      <c r="I22" s="91"/>
      <c r="J22" s="31" t="s">
        <v>46</v>
      </c>
      <c r="K22" s="30"/>
      <c r="L22" s="30"/>
      <c r="M22" s="30"/>
      <c r="N22" s="30"/>
      <c r="O22" s="30"/>
      <c r="P22" s="30"/>
      <c r="Q22" s="30"/>
      <c r="R22" s="30"/>
      <c r="S22" s="92"/>
      <c r="T22" s="86"/>
      <c r="U22" s="87"/>
      <c r="V22" s="87"/>
      <c r="W22" s="86"/>
    </row>
    <row r="23" spans="1:23" s="5" customFormat="1" ht="12">
      <c r="A23" s="81">
        <f t="shared" si="2"/>
        <v>13</v>
      </c>
      <c r="B23" s="86"/>
      <c r="C23" s="88">
        <v>110</v>
      </c>
      <c r="D23" s="89" t="s">
        <v>1</v>
      </c>
      <c r="E23" s="30" t="s">
        <v>46</v>
      </c>
      <c r="F23" s="30" t="s">
        <v>46</v>
      </c>
      <c r="G23" s="30" t="s">
        <v>46</v>
      </c>
      <c r="H23" s="91" t="e">
        <f t="shared" si="1"/>
        <v>#VALUE!</v>
      </c>
      <c r="I23" s="91"/>
      <c r="J23" s="31" t="s">
        <v>46</v>
      </c>
      <c r="K23" s="30"/>
      <c r="L23" s="30"/>
      <c r="M23" s="30"/>
      <c r="N23" s="30"/>
      <c r="O23" s="30"/>
      <c r="P23" s="30"/>
      <c r="Q23" s="30"/>
      <c r="R23" s="30"/>
      <c r="S23" s="92"/>
      <c r="T23" s="86"/>
      <c r="U23" s="87"/>
      <c r="V23" s="87"/>
      <c r="W23" s="86"/>
    </row>
    <row r="24" spans="1:23" s="5" customFormat="1" ht="12">
      <c r="A24" s="81">
        <f t="shared" si="2"/>
        <v>14</v>
      </c>
      <c r="B24" s="86"/>
      <c r="C24" s="88">
        <v>111</v>
      </c>
      <c r="D24" s="89" t="s">
        <v>42</v>
      </c>
      <c r="E24" s="30" t="s">
        <v>46</v>
      </c>
      <c r="F24" s="30" t="s">
        <v>46</v>
      </c>
      <c r="G24" s="30" t="s">
        <v>46</v>
      </c>
      <c r="H24" s="91" t="e">
        <f t="shared" si="1"/>
        <v>#VALUE!</v>
      </c>
      <c r="I24" s="91"/>
      <c r="J24" s="31" t="s">
        <v>46</v>
      </c>
      <c r="K24" s="30"/>
      <c r="L24" s="30"/>
      <c r="M24" s="30"/>
      <c r="N24" s="30"/>
      <c r="O24" s="30"/>
      <c r="P24" s="30"/>
      <c r="Q24" s="30"/>
      <c r="R24" s="30"/>
      <c r="S24" s="92"/>
      <c r="T24" s="86"/>
      <c r="U24" s="87"/>
      <c r="V24" s="87"/>
      <c r="W24" s="86"/>
    </row>
    <row r="25" spans="1:23" s="5" customFormat="1" ht="12">
      <c r="A25" s="81">
        <f t="shared" si="2"/>
        <v>15</v>
      </c>
      <c r="B25" s="86"/>
      <c r="C25" s="88">
        <v>112</v>
      </c>
      <c r="D25" s="89" t="s">
        <v>14</v>
      </c>
      <c r="E25" s="30" t="s">
        <v>46</v>
      </c>
      <c r="F25" s="30" t="s">
        <v>46</v>
      </c>
      <c r="G25" s="30" t="s">
        <v>46</v>
      </c>
      <c r="H25" s="91" t="e">
        <f t="shared" si="1"/>
        <v>#VALUE!</v>
      </c>
      <c r="I25" s="91"/>
      <c r="J25" s="31" t="s">
        <v>46</v>
      </c>
      <c r="K25" s="30"/>
      <c r="L25" s="30"/>
      <c r="M25" s="30"/>
      <c r="N25" s="30"/>
      <c r="O25" s="30"/>
      <c r="P25" s="30"/>
      <c r="Q25" s="30"/>
      <c r="R25" s="30"/>
      <c r="S25" s="92"/>
      <c r="T25" s="86"/>
      <c r="U25" s="87"/>
      <c r="V25" s="87"/>
      <c r="W25" s="86"/>
    </row>
    <row r="26" spans="1:23" s="5" customFormat="1" ht="12">
      <c r="A26" s="81">
        <f t="shared" si="2"/>
        <v>16</v>
      </c>
      <c r="B26" s="86"/>
      <c r="C26" s="88">
        <v>113</v>
      </c>
      <c r="D26" s="89" t="s">
        <v>43</v>
      </c>
      <c r="E26" s="30" t="s">
        <v>46</v>
      </c>
      <c r="F26" s="30" t="s">
        <v>46</v>
      </c>
      <c r="G26" s="30" t="s">
        <v>46</v>
      </c>
      <c r="H26" s="91" t="e">
        <f t="shared" si="1"/>
        <v>#VALUE!</v>
      </c>
      <c r="I26" s="91"/>
      <c r="J26" s="31" t="s">
        <v>46</v>
      </c>
      <c r="K26" s="30"/>
      <c r="L26" s="30"/>
      <c r="M26" s="30"/>
      <c r="N26" s="30"/>
      <c r="O26" s="30"/>
      <c r="P26" s="30"/>
      <c r="Q26" s="30"/>
      <c r="R26" s="30"/>
      <c r="S26" s="92"/>
      <c r="T26" s="86"/>
      <c r="U26" s="87"/>
      <c r="V26" s="87"/>
      <c r="W26" s="86"/>
    </row>
    <row r="27" spans="1:23" s="5" customFormat="1" ht="12">
      <c r="A27" s="81">
        <f t="shared" si="2"/>
        <v>17</v>
      </c>
      <c r="B27" s="86"/>
      <c r="C27" s="88">
        <v>114</v>
      </c>
      <c r="D27" s="89" t="s">
        <v>15</v>
      </c>
      <c r="E27" s="30" t="s">
        <v>46</v>
      </c>
      <c r="F27" s="30" t="s">
        <v>46</v>
      </c>
      <c r="G27" s="30" t="s">
        <v>46</v>
      </c>
      <c r="H27" s="91" t="e">
        <f t="shared" si="1"/>
        <v>#VALUE!</v>
      </c>
      <c r="I27" s="91"/>
      <c r="J27" s="31" t="s">
        <v>46</v>
      </c>
      <c r="K27" s="30"/>
      <c r="L27" s="30"/>
      <c r="M27" s="30"/>
      <c r="N27" s="30"/>
      <c r="O27" s="30"/>
      <c r="P27" s="30"/>
      <c r="Q27" s="30"/>
      <c r="R27" s="30"/>
      <c r="S27" s="92"/>
      <c r="T27" s="86"/>
      <c r="U27" s="87"/>
      <c r="V27" s="87"/>
      <c r="W27" s="86"/>
    </row>
    <row r="28" spans="1:23" s="5" customFormat="1" ht="12">
      <c r="A28" s="81">
        <f t="shared" si="2"/>
        <v>18</v>
      </c>
      <c r="B28" s="86"/>
      <c r="C28" s="88">
        <v>115</v>
      </c>
      <c r="D28" s="89" t="s">
        <v>16</v>
      </c>
      <c r="E28" s="30" t="s">
        <v>46</v>
      </c>
      <c r="F28" s="30" t="s">
        <v>46</v>
      </c>
      <c r="G28" s="30" t="s">
        <v>46</v>
      </c>
      <c r="H28" s="93" t="e">
        <f t="shared" si="1"/>
        <v>#VALUE!</v>
      </c>
      <c r="I28" s="91"/>
      <c r="J28" s="31" t="s">
        <v>46</v>
      </c>
      <c r="K28" s="30"/>
      <c r="L28" s="30"/>
      <c r="M28" s="30"/>
      <c r="N28" s="30"/>
      <c r="O28" s="30"/>
      <c r="P28" s="30"/>
      <c r="Q28" s="30"/>
      <c r="R28" s="30"/>
      <c r="S28" s="92"/>
      <c r="T28" s="86"/>
      <c r="U28" s="87"/>
      <c r="V28" s="87"/>
      <c r="W28" s="86"/>
    </row>
    <row r="29" spans="1:23" s="6" customFormat="1" ht="12">
      <c r="A29" s="81">
        <f t="shared" si="2"/>
        <v>19</v>
      </c>
      <c r="B29" s="82"/>
      <c r="C29" s="83">
        <v>2</v>
      </c>
      <c r="D29" s="84" t="s">
        <v>34</v>
      </c>
      <c r="E29" s="35">
        <f>SUM(E30:E42)</f>
        <v>0</v>
      </c>
      <c r="F29" s="35">
        <f>SUM(F30:F42)</f>
        <v>0</v>
      </c>
      <c r="G29" s="35">
        <f>SUM(G30:G42)</f>
        <v>0</v>
      </c>
      <c r="H29" s="35">
        <f>F29-G29</f>
        <v>0</v>
      </c>
      <c r="I29" s="36"/>
      <c r="J29" s="35">
        <f t="shared" ref="J29:R29" si="3">SUM(J30:J42)</f>
        <v>0</v>
      </c>
      <c r="K29" s="35">
        <f t="shared" si="3"/>
        <v>0</v>
      </c>
      <c r="L29" s="35">
        <f t="shared" si="3"/>
        <v>0</v>
      </c>
      <c r="M29" s="35">
        <f t="shared" si="3"/>
        <v>0</v>
      </c>
      <c r="N29" s="35">
        <f t="shared" si="3"/>
        <v>0</v>
      </c>
      <c r="O29" s="35">
        <f t="shared" si="3"/>
        <v>0</v>
      </c>
      <c r="P29" s="35">
        <f t="shared" si="3"/>
        <v>0</v>
      </c>
      <c r="Q29" s="35">
        <f t="shared" si="3"/>
        <v>0</v>
      </c>
      <c r="R29" s="35">
        <f t="shared" si="3"/>
        <v>0</v>
      </c>
      <c r="S29" s="85"/>
      <c r="T29" s="86"/>
      <c r="U29" s="82"/>
      <c r="V29" s="82"/>
      <c r="W29" s="82"/>
    </row>
    <row r="30" spans="1:23" s="5" customFormat="1" ht="12">
      <c r="A30" s="81">
        <f t="shared" si="2"/>
        <v>20</v>
      </c>
      <c r="B30" s="86"/>
      <c r="C30" s="88">
        <v>200</v>
      </c>
      <c r="D30" s="89" t="s">
        <v>17</v>
      </c>
      <c r="E30" s="30" t="s">
        <v>46</v>
      </c>
      <c r="F30" s="30" t="s">
        <v>46</v>
      </c>
      <c r="G30" s="30" t="s">
        <v>46</v>
      </c>
      <c r="H30" s="90" t="e">
        <f>F30-G30</f>
        <v>#VALUE!</v>
      </c>
      <c r="I30" s="91"/>
      <c r="J30" s="31" t="s">
        <v>46</v>
      </c>
      <c r="K30" s="30"/>
      <c r="L30" s="30" t="s">
        <v>46</v>
      </c>
      <c r="M30" s="30"/>
      <c r="N30" s="30"/>
      <c r="O30" s="30" t="s">
        <v>46</v>
      </c>
      <c r="P30" s="30"/>
      <c r="Q30" s="30" t="s">
        <v>46</v>
      </c>
      <c r="R30" s="30"/>
      <c r="S30" s="87"/>
      <c r="T30" s="86"/>
      <c r="U30" s="87"/>
      <c r="V30" s="87"/>
      <c r="W30" s="86"/>
    </row>
    <row r="31" spans="1:23" s="5" customFormat="1" ht="12">
      <c r="A31" s="81">
        <f t="shared" si="2"/>
        <v>21</v>
      </c>
      <c r="B31" s="86"/>
      <c r="C31" s="88">
        <v>201</v>
      </c>
      <c r="D31" s="89" t="s">
        <v>44</v>
      </c>
      <c r="E31" s="30" t="s">
        <v>46</v>
      </c>
      <c r="F31" s="30" t="s">
        <v>46</v>
      </c>
      <c r="G31" s="30" t="s">
        <v>46</v>
      </c>
      <c r="H31" s="91" t="e">
        <f t="shared" ref="H31:H42" si="4">F31-G31</f>
        <v>#VALUE!</v>
      </c>
      <c r="I31" s="91"/>
      <c r="J31" s="31" t="s">
        <v>46</v>
      </c>
      <c r="K31" s="30"/>
      <c r="L31" s="30" t="s">
        <v>46</v>
      </c>
      <c r="M31" s="30"/>
      <c r="N31" s="30"/>
      <c r="O31" s="30" t="s">
        <v>46</v>
      </c>
      <c r="P31" s="30"/>
      <c r="Q31" s="30" t="s">
        <v>46</v>
      </c>
      <c r="R31" s="30"/>
      <c r="S31" s="87"/>
      <c r="T31" s="86"/>
      <c r="U31" s="87"/>
      <c r="V31" s="87"/>
      <c r="W31" s="86"/>
    </row>
    <row r="32" spans="1:23" s="5" customFormat="1" ht="12">
      <c r="A32" s="81">
        <f t="shared" si="2"/>
        <v>22</v>
      </c>
      <c r="B32" s="86"/>
      <c r="C32" s="88">
        <v>202</v>
      </c>
      <c r="D32" s="89" t="s">
        <v>18</v>
      </c>
      <c r="E32" s="30" t="s">
        <v>46</v>
      </c>
      <c r="F32" s="30" t="s">
        <v>46</v>
      </c>
      <c r="G32" s="30" t="s">
        <v>46</v>
      </c>
      <c r="H32" s="91" t="e">
        <f t="shared" si="4"/>
        <v>#VALUE!</v>
      </c>
      <c r="I32" s="91"/>
      <c r="J32" s="31" t="s">
        <v>46</v>
      </c>
      <c r="K32" s="30"/>
      <c r="L32" s="30" t="s">
        <v>46</v>
      </c>
      <c r="M32" s="30"/>
      <c r="N32" s="30"/>
      <c r="O32" s="30" t="s">
        <v>46</v>
      </c>
      <c r="P32" s="30"/>
      <c r="Q32" s="30" t="s">
        <v>46</v>
      </c>
      <c r="R32" s="30"/>
      <c r="S32" s="87"/>
      <c r="T32" s="86"/>
      <c r="U32" s="87"/>
      <c r="V32" s="87"/>
      <c r="W32" s="86"/>
    </row>
    <row r="33" spans="1:23" s="4" customFormat="1" ht="12">
      <c r="A33" s="81">
        <f t="shared" si="2"/>
        <v>23</v>
      </c>
      <c r="B33" s="87"/>
      <c r="C33" s="88">
        <v>203</v>
      </c>
      <c r="D33" s="89" t="s">
        <v>19</v>
      </c>
      <c r="E33" s="30" t="s">
        <v>46</v>
      </c>
      <c r="F33" s="30" t="s">
        <v>46</v>
      </c>
      <c r="G33" s="30" t="s">
        <v>46</v>
      </c>
      <c r="H33" s="91" t="e">
        <f t="shared" si="4"/>
        <v>#VALUE!</v>
      </c>
      <c r="I33" s="91"/>
      <c r="J33" s="31" t="s">
        <v>46</v>
      </c>
      <c r="K33" s="30"/>
      <c r="L33" s="30" t="s">
        <v>46</v>
      </c>
      <c r="M33" s="30"/>
      <c r="N33" s="30"/>
      <c r="O33" s="30" t="s">
        <v>46</v>
      </c>
      <c r="P33" s="30"/>
      <c r="Q33" s="30" t="s">
        <v>46</v>
      </c>
      <c r="R33" s="30"/>
      <c r="S33" s="87"/>
      <c r="T33" s="86"/>
      <c r="U33" s="87"/>
      <c r="V33" s="87"/>
      <c r="W33" s="87"/>
    </row>
    <row r="34" spans="1:23" s="4" customFormat="1" ht="12">
      <c r="A34" s="81">
        <f t="shared" si="2"/>
        <v>24</v>
      </c>
      <c r="B34" s="87"/>
      <c r="C34" s="88">
        <v>204</v>
      </c>
      <c r="D34" s="89" t="s">
        <v>20</v>
      </c>
      <c r="E34" s="30" t="s">
        <v>46</v>
      </c>
      <c r="F34" s="30" t="s">
        <v>46</v>
      </c>
      <c r="G34" s="30" t="s">
        <v>46</v>
      </c>
      <c r="H34" s="91" t="e">
        <f t="shared" si="4"/>
        <v>#VALUE!</v>
      </c>
      <c r="I34" s="91"/>
      <c r="J34" s="31" t="s">
        <v>46</v>
      </c>
      <c r="K34" s="30"/>
      <c r="L34" s="30" t="s">
        <v>46</v>
      </c>
      <c r="M34" s="30"/>
      <c r="N34" s="30"/>
      <c r="O34" s="30" t="s">
        <v>46</v>
      </c>
      <c r="P34" s="30"/>
      <c r="Q34" s="30" t="s">
        <v>46</v>
      </c>
      <c r="R34" s="30"/>
      <c r="S34" s="87"/>
      <c r="T34" s="86"/>
      <c r="U34" s="87"/>
      <c r="V34" s="87"/>
      <c r="W34" s="87"/>
    </row>
    <row r="35" spans="1:23" s="4" customFormat="1" ht="12">
      <c r="A35" s="81">
        <f t="shared" si="2"/>
        <v>25</v>
      </c>
      <c r="B35" s="87"/>
      <c r="C35" s="88">
        <v>205</v>
      </c>
      <c r="D35" s="89" t="s">
        <v>21</v>
      </c>
      <c r="E35" s="30" t="s">
        <v>46</v>
      </c>
      <c r="F35" s="30" t="s">
        <v>46</v>
      </c>
      <c r="G35" s="30" t="s">
        <v>46</v>
      </c>
      <c r="H35" s="91" t="e">
        <f t="shared" si="4"/>
        <v>#VALUE!</v>
      </c>
      <c r="I35" s="91"/>
      <c r="J35" s="31" t="s">
        <v>46</v>
      </c>
      <c r="K35" s="30"/>
      <c r="L35" s="30" t="s">
        <v>46</v>
      </c>
      <c r="M35" s="30"/>
      <c r="N35" s="30"/>
      <c r="O35" s="30" t="s">
        <v>46</v>
      </c>
      <c r="P35" s="30"/>
      <c r="Q35" s="30" t="s">
        <v>46</v>
      </c>
      <c r="R35" s="30"/>
      <c r="S35" s="87"/>
      <c r="T35" s="86"/>
      <c r="U35" s="87"/>
      <c r="V35" s="87"/>
      <c r="W35" s="87"/>
    </row>
    <row r="36" spans="1:23" s="4" customFormat="1" ht="12">
      <c r="A36" s="81">
        <f t="shared" si="2"/>
        <v>26</v>
      </c>
      <c r="B36" s="87"/>
      <c r="C36" s="88">
        <v>206</v>
      </c>
      <c r="D36" s="89" t="s">
        <v>57</v>
      </c>
      <c r="E36" s="30" t="s">
        <v>46</v>
      </c>
      <c r="F36" s="30" t="s">
        <v>46</v>
      </c>
      <c r="G36" s="30" t="s">
        <v>46</v>
      </c>
      <c r="H36" s="91" t="e">
        <f t="shared" si="4"/>
        <v>#VALUE!</v>
      </c>
      <c r="I36" s="91"/>
      <c r="J36" s="31" t="s">
        <v>46</v>
      </c>
      <c r="K36" s="30"/>
      <c r="L36" s="30" t="s">
        <v>46</v>
      </c>
      <c r="M36" s="30"/>
      <c r="N36" s="30"/>
      <c r="O36" s="30" t="s">
        <v>46</v>
      </c>
      <c r="P36" s="30"/>
      <c r="Q36" s="30" t="s">
        <v>46</v>
      </c>
      <c r="R36" s="30"/>
      <c r="S36" s="87"/>
      <c r="T36" s="86"/>
      <c r="U36" s="87"/>
      <c r="V36" s="87"/>
      <c r="W36" s="87"/>
    </row>
    <row r="37" spans="1:23" s="4" customFormat="1" ht="12">
      <c r="A37" s="81">
        <f t="shared" si="2"/>
        <v>27</v>
      </c>
      <c r="B37" s="87"/>
      <c r="C37" s="88">
        <v>207</v>
      </c>
      <c r="D37" s="89" t="s">
        <v>45</v>
      </c>
      <c r="E37" s="30" t="s">
        <v>46</v>
      </c>
      <c r="F37" s="30" t="s">
        <v>46</v>
      </c>
      <c r="G37" s="30" t="s">
        <v>46</v>
      </c>
      <c r="H37" s="91" t="e">
        <f t="shared" si="4"/>
        <v>#VALUE!</v>
      </c>
      <c r="I37" s="91"/>
      <c r="J37" s="31" t="s">
        <v>46</v>
      </c>
      <c r="K37" s="30"/>
      <c r="L37" s="30" t="s">
        <v>46</v>
      </c>
      <c r="M37" s="30"/>
      <c r="N37" s="30"/>
      <c r="O37" s="30" t="s">
        <v>46</v>
      </c>
      <c r="P37" s="30"/>
      <c r="Q37" s="30" t="s">
        <v>46</v>
      </c>
      <c r="R37" s="30"/>
      <c r="S37" s="87"/>
      <c r="T37" s="86"/>
      <c r="U37" s="87"/>
      <c r="V37" s="87"/>
      <c r="W37" s="87"/>
    </row>
    <row r="38" spans="1:23" s="4" customFormat="1" ht="12">
      <c r="A38" s="81">
        <f t="shared" si="2"/>
        <v>28</v>
      </c>
      <c r="B38" s="87"/>
      <c r="C38" s="88">
        <v>208</v>
      </c>
      <c r="D38" s="89" t="s">
        <v>22</v>
      </c>
      <c r="E38" s="30" t="s">
        <v>46</v>
      </c>
      <c r="F38" s="30" t="s">
        <v>46</v>
      </c>
      <c r="G38" s="30" t="s">
        <v>46</v>
      </c>
      <c r="H38" s="91" t="e">
        <f t="shared" si="4"/>
        <v>#VALUE!</v>
      </c>
      <c r="I38" s="91"/>
      <c r="J38" s="31" t="s">
        <v>46</v>
      </c>
      <c r="K38" s="30"/>
      <c r="L38" s="30" t="s">
        <v>46</v>
      </c>
      <c r="M38" s="30"/>
      <c r="N38" s="30"/>
      <c r="O38" s="30" t="s">
        <v>46</v>
      </c>
      <c r="P38" s="30"/>
      <c r="Q38" s="30" t="s">
        <v>46</v>
      </c>
      <c r="R38" s="30"/>
      <c r="S38" s="87"/>
      <c r="T38" s="86"/>
      <c r="U38" s="87"/>
      <c r="V38" s="87"/>
      <c r="W38" s="87"/>
    </row>
    <row r="39" spans="1:23" s="4" customFormat="1" ht="12">
      <c r="A39" s="81">
        <f t="shared" si="2"/>
        <v>29</v>
      </c>
      <c r="B39" s="87"/>
      <c r="C39" s="88">
        <v>209</v>
      </c>
      <c r="D39" s="89" t="s">
        <v>23</v>
      </c>
      <c r="E39" s="30" t="s">
        <v>46</v>
      </c>
      <c r="F39" s="30" t="s">
        <v>46</v>
      </c>
      <c r="G39" s="30" t="s">
        <v>46</v>
      </c>
      <c r="H39" s="91" t="e">
        <f t="shared" si="4"/>
        <v>#VALUE!</v>
      </c>
      <c r="I39" s="91"/>
      <c r="J39" s="31" t="s">
        <v>46</v>
      </c>
      <c r="K39" s="30"/>
      <c r="L39" s="30" t="s">
        <v>46</v>
      </c>
      <c r="M39" s="30"/>
      <c r="N39" s="30"/>
      <c r="O39" s="30" t="s">
        <v>46</v>
      </c>
      <c r="P39" s="30"/>
      <c r="Q39" s="30" t="s">
        <v>46</v>
      </c>
      <c r="R39" s="30"/>
      <c r="S39" s="87"/>
      <c r="T39" s="86"/>
      <c r="U39" s="87"/>
      <c r="V39" s="87"/>
      <c r="W39" s="87"/>
    </row>
    <row r="40" spans="1:23" s="4" customFormat="1" ht="12">
      <c r="A40" s="81">
        <f t="shared" si="2"/>
        <v>30</v>
      </c>
      <c r="B40" s="87"/>
      <c r="C40" s="88">
        <v>210</v>
      </c>
      <c r="D40" s="89" t="s">
        <v>24</v>
      </c>
      <c r="E40" s="30" t="s">
        <v>46</v>
      </c>
      <c r="F40" s="30" t="s">
        <v>46</v>
      </c>
      <c r="G40" s="30" t="s">
        <v>46</v>
      </c>
      <c r="H40" s="91" t="e">
        <f t="shared" si="4"/>
        <v>#VALUE!</v>
      </c>
      <c r="I40" s="91"/>
      <c r="J40" s="31" t="s">
        <v>46</v>
      </c>
      <c r="K40" s="30"/>
      <c r="L40" s="30" t="s">
        <v>46</v>
      </c>
      <c r="M40" s="30"/>
      <c r="N40" s="30"/>
      <c r="O40" s="30" t="s">
        <v>46</v>
      </c>
      <c r="P40" s="30"/>
      <c r="Q40" s="30" t="s">
        <v>46</v>
      </c>
      <c r="R40" s="30"/>
      <c r="S40" s="87"/>
      <c r="T40" s="86"/>
      <c r="U40" s="87"/>
      <c r="V40" s="87"/>
      <c r="W40" s="87"/>
    </row>
    <row r="41" spans="1:23" s="4" customFormat="1" ht="12">
      <c r="A41" s="81">
        <f t="shared" si="2"/>
        <v>31</v>
      </c>
      <c r="B41" s="87"/>
      <c r="C41" s="88">
        <v>211</v>
      </c>
      <c r="D41" s="89" t="s">
        <v>25</v>
      </c>
      <c r="E41" s="30" t="s">
        <v>46</v>
      </c>
      <c r="F41" s="30" t="s">
        <v>46</v>
      </c>
      <c r="G41" s="30" t="s">
        <v>46</v>
      </c>
      <c r="H41" s="91" t="e">
        <f t="shared" si="4"/>
        <v>#VALUE!</v>
      </c>
      <c r="I41" s="91"/>
      <c r="J41" s="31" t="s">
        <v>46</v>
      </c>
      <c r="K41" s="30"/>
      <c r="L41" s="30" t="s">
        <v>46</v>
      </c>
      <c r="M41" s="30"/>
      <c r="N41" s="30"/>
      <c r="O41" s="30" t="s">
        <v>46</v>
      </c>
      <c r="P41" s="30"/>
      <c r="Q41" s="30" t="s">
        <v>46</v>
      </c>
      <c r="R41" s="30"/>
      <c r="S41" s="87"/>
      <c r="T41" s="86"/>
      <c r="U41" s="87"/>
      <c r="V41" s="87"/>
      <c r="W41" s="87"/>
    </row>
    <row r="42" spans="1:23" s="4" customFormat="1" ht="12">
      <c r="A42" s="81">
        <f t="shared" si="2"/>
        <v>32</v>
      </c>
      <c r="B42" s="87"/>
      <c r="C42" s="94">
        <v>212</v>
      </c>
      <c r="D42" s="95" t="s">
        <v>16</v>
      </c>
      <c r="E42" s="30" t="s">
        <v>46</v>
      </c>
      <c r="F42" s="30" t="s">
        <v>46</v>
      </c>
      <c r="G42" s="30" t="s">
        <v>46</v>
      </c>
      <c r="H42" s="93" t="e">
        <f t="shared" si="4"/>
        <v>#VALUE!</v>
      </c>
      <c r="I42" s="91"/>
      <c r="J42" s="31" t="s">
        <v>46</v>
      </c>
      <c r="K42" s="30"/>
      <c r="L42" s="30" t="s">
        <v>46</v>
      </c>
      <c r="M42" s="30"/>
      <c r="N42" s="30"/>
      <c r="O42" s="30" t="s">
        <v>46</v>
      </c>
      <c r="P42" s="30"/>
      <c r="Q42" s="30" t="s">
        <v>46</v>
      </c>
      <c r="R42" s="30"/>
      <c r="S42" s="87"/>
      <c r="T42" s="86"/>
      <c r="U42" s="87"/>
      <c r="V42" s="87"/>
      <c r="W42" s="87"/>
    </row>
    <row r="43" spans="1:23" s="4" customFormat="1" ht="12">
      <c r="A43" s="81">
        <f t="shared" si="2"/>
        <v>33</v>
      </c>
      <c r="B43" s="87"/>
      <c r="C43" s="96">
        <v>3</v>
      </c>
      <c r="D43" s="84" t="s">
        <v>29</v>
      </c>
      <c r="E43" s="32" t="s">
        <v>46</v>
      </c>
      <c r="F43" s="32" t="s">
        <v>46</v>
      </c>
      <c r="G43" s="32" t="s">
        <v>46</v>
      </c>
      <c r="H43" s="35" t="e">
        <f>F43-G43</f>
        <v>#VALUE!</v>
      </c>
      <c r="I43" s="91"/>
      <c r="J43" s="32">
        <v>0</v>
      </c>
      <c r="K43" s="32">
        <v>0</v>
      </c>
      <c r="L43" s="32">
        <v>0</v>
      </c>
      <c r="M43" s="32">
        <v>0</v>
      </c>
      <c r="N43" s="32">
        <v>0</v>
      </c>
      <c r="O43" s="32">
        <v>0</v>
      </c>
      <c r="P43" s="32">
        <v>0</v>
      </c>
      <c r="Q43" s="32">
        <v>0</v>
      </c>
      <c r="R43" s="32">
        <v>0</v>
      </c>
      <c r="S43" s="87"/>
      <c r="T43" s="86"/>
      <c r="U43" s="87"/>
      <c r="V43" s="87"/>
      <c r="W43" s="87"/>
    </row>
    <row r="44" spans="1:23" s="4" customFormat="1" ht="12">
      <c r="A44" s="81">
        <f t="shared" si="2"/>
        <v>34</v>
      </c>
      <c r="B44" s="87"/>
      <c r="C44" s="83">
        <v>4</v>
      </c>
      <c r="D44" s="84" t="s">
        <v>30</v>
      </c>
      <c r="E44" s="32" t="s">
        <v>46</v>
      </c>
      <c r="F44" s="32" t="s">
        <v>46</v>
      </c>
      <c r="G44" s="32" t="s">
        <v>46</v>
      </c>
      <c r="H44" s="35" t="e">
        <f>F44-G44</f>
        <v>#VALUE!</v>
      </c>
      <c r="I44" s="91"/>
      <c r="J44" s="32">
        <v>0</v>
      </c>
      <c r="K44" s="32">
        <v>0</v>
      </c>
      <c r="L44" s="32">
        <v>0</v>
      </c>
      <c r="M44" s="32">
        <v>0</v>
      </c>
      <c r="N44" s="32">
        <v>0</v>
      </c>
      <c r="O44" s="32">
        <v>0</v>
      </c>
      <c r="P44" s="32">
        <v>0</v>
      </c>
      <c r="Q44" s="32">
        <v>0</v>
      </c>
      <c r="R44" s="32">
        <v>0</v>
      </c>
      <c r="S44" s="87"/>
      <c r="T44" s="86"/>
      <c r="U44" s="87"/>
      <c r="V44" s="87"/>
      <c r="W44" s="87"/>
    </row>
    <row r="45" spans="1:23" s="4" customFormat="1" ht="12">
      <c r="A45" s="81">
        <f t="shared" si="2"/>
        <v>35</v>
      </c>
      <c r="B45" s="87"/>
      <c r="C45" s="83">
        <v>5</v>
      </c>
      <c r="D45" s="84" t="s">
        <v>2</v>
      </c>
      <c r="E45" s="32" t="s">
        <v>46</v>
      </c>
      <c r="F45" s="32" t="s">
        <v>46</v>
      </c>
      <c r="G45" s="32" t="s">
        <v>46</v>
      </c>
      <c r="H45" s="35" t="e">
        <f>F45-G45</f>
        <v>#VALUE!</v>
      </c>
      <c r="I45" s="91"/>
      <c r="J45" s="32">
        <v>0</v>
      </c>
      <c r="K45" s="32">
        <v>0</v>
      </c>
      <c r="L45" s="32">
        <v>0</v>
      </c>
      <c r="M45" s="32">
        <v>0</v>
      </c>
      <c r="N45" s="32">
        <v>0</v>
      </c>
      <c r="O45" s="32">
        <v>0</v>
      </c>
      <c r="P45" s="32">
        <v>0</v>
      </c>
      <c r="Q45" s="32">
        <v>0</v>
      </c>
      <c r="R45" s="32">
        <v>0</v>
      </c>
      <c r="S45" s="87"/>
      <c r="T45" s="86"/>
      <c r="U45" s="87"/>
      <c r="V45" s="87"/>
      <c r="W45" s="87"/>
    </row>
    <row r="46" spans="1:23" s="4" customFormat="1" ht="12">
      <c r="A46" s="81">
        <f t="shared" si="2"/>
        <v>36</v>
      </c>
      <c r="B46" s="87"/>
      <c r="C46" s="97">
        <v>6</v>
      </c>
      <c r="D46" s="98" t="s">
        <v>31</v>
      </c>
      <c r="E46" s="99">
        <f>SUM(E47:E67)</f>
        <v>0</v>
      </c>
      <c r="F46" s="99">
        <f>SUM(F47:F67)</f>
        <v>0</v>
      </c>
      <c r="G46" s="99">
        <f>SUM(G47:G67)</f>
        <v>0</v>
      </c>
      <c r="H46" s="35">
        <f>F46-G46</f>
        <v>0</v>
      </c>
      <c r="I46" s="36"/>
      <c r="J46" s="99">
        <f t="shared" ref="J46:Q46" si="5">SUM(J47:J67)</f>
        <v>0</v>
      </c>
      <c r="K46" s="99">
        <f t="shared" si="5"/>
        <v>0</v>
      </c>
      <c r="L46" s="99">
        <f t="shared" si="5"/>
        <v>0</v>
      </c>
      <c r="M46" s="99">
        <f t="shared" si="5"/>
        <v>0</v>
      </c>
      <c r="N46" s="99">
        <f t="shared" si="5"/>
        <v>0</v>
      </c>
      <c r="O46" s="99">
        <f t="shared" si="5"/>
        <v>0</v>
      </c>
      <c r="P46" s="99">
        <f t="shared" si="5"/>
        <v>0</v>
      </c>
      <c r="Q46" s="99">
        <f t="shared" si="5"/>
        <v>0</v>
      </c>
      <c r="R46" s="99">
        <f>SUM(R47:R67)</f>
        <v>0</v>
      </c>
      <c r="S46" s="87"/>
      <c r="T46" s="86"/>
      <c r="U46" s="87"/>
      <c r="V46" s="87"/>
      <c r="W46" s="87"/>
    </row>
    <row r="47" spans="1:23" s="14" customFormat="1" ht="12">
      <c r="A47" s="81">
        <f t="shared" si="2"/>
        <v>37</v>
      </c>
      <c r="B47" s="87"/>
      <c r="C47" s="100">
        <v>600</v>
      </c>
      <c r="D47" s="101" t="s">
        <v>73</v>
      </c>
      <c r="E47" s="33" t="s">
        <v>46</v>
      </c>
      <c r="F47" s="33" t="s">
        <v>46</v>
      </c>
      <c r="G47" s="33" t="s">
        <v>46</v>
      </c>
      <c r="H47" s="90" t="e">
        <f>F47-G47</f>
        <v>#VALUE!</v>
      </c>
      <c r="I47" s="90"/>
      <c r="J47" s="33"/>
      <c r="K47" s="33"/>
      <c r="L47" s="33"/>
      <c r="M47" s="33"/>
      <c r="N47" s="33"/>
      <c r="O47" s="33"/>
      <c r="P47" s="33"/>
      <c r="Q47" s="33"/>
      <c r="R47" s="33"/>
      <c r="S47" s="87"/>
      <c r="T47" s="86"/>
      <c r="U47" s="87"/>
      <c r="V47" s="87"/>
      <c r="W47" s="87"/>
    </row>
    <row r="48" spans="1:23" s="14" customFormat="1" ht="12">
      <c r="A48" s="81">
        <f t="shared" si="2"/>
        <v>38</v>
      </c>
      <c r="B48" s="87"/>
      <c r="C48" s="88">
        <v>601</v>
      </c>
      <c r="D48" s="89" t="s">
        <v>74</v>
      </c>
      <c r="E48" s="30" t="s">
        <v>46</v>
      </c>
      <c r="F48" s="30" t="s">
        <v>46</v>
      </c>
      <c r="G48" s="30" t="s">
        <v>46</v>
      </c>
      <c r="H48" s="90" t="e">
        <f t="shared" ref="H48:H67" si="6">F48-G48</f>
        <v>#VALUE!</v>
      </c>
      <c r="I48" s="90"/>
      <c r="J48" s="30"/>
      <c r="K48" s="30"/>
      <c r="L48" s="30"/>
      <c r="M48" s="30"/>
      <c r="N48" s="30"/>
      <c r="O48" s="30"/>
      <c r="P48" s="30"/>
      <c r="Q48" s="30"/>
      <c r="R48" s="30"/>
      <c r="S48" s="87"/>
      <c r="T48" s="86"/>
      <c r="U48" s="87"/>
      <c r="V48" s="87"/>
      <c r="W48" s="87"/>
    </row>
    <row r="49" spans="1:23" s="14" customFormat="1" ht="12">
      <c r="A49" s="81">
        <f t="shared" si="2"/>
        <v>39</v>
      </c>
      <c r="B49" s="87"/>
      <c r="C49" s="88">
        <f>C48+1</f>
        <v>602</v>
      </c>
      <c r="D49" s="89" t="s">
        <v>75</v>
      </c>
      <c r="E49" s="30" t="s">
        <v>46</v>
      </c>
      <c r="F49" s="30" t="s">
        <v>46</v>
      </c>
      <c r="G49" s="30" t="s">
        <v>46</v>
      </c>
      <c r="H49" s="90" t="e">
        <f t="shared" si="6"/>
        <v>#VALUE!</v>
      </c>
      <c r="I49" s="90"/>
      <c r="J49" s="30"/>
      <c r="K49" s="30"/>
      <c r="L49" s="30"/>
      <c r="M49" s="30"/>
      <c r="N49" s="30"/>
      <c r="O49" s="30"/>
      <c r="P49" s="30"/>
      <c r="Q49" s="30"/>
      <c r="R49" s="30"/>
      <c r="S49" s="87"/>
      <c r="T49" s="86"/>
      <c r="U49" s="87"/>
      <c r="V49" s="87"/>
      <c r="W49" s="87"/>
    </row>
    <row r="50" spans="1:23" s="14" customFormat="1" ht="12">
      <c r="A50" s="81">
        <f t="shared" si="2"/>
        <v>40</v>
      </c>
      <c r="B50" s="87"/>
      <c r="C50" s="88">
        <f t="shared" ref="C50:C67" si="7">C49+1</f>
        <v>603</v>
      </c>
      <c r="D50" s="89" t="s">
        <v>76</v>
      </c>
      <c r="E50" s="30" t="s">
        <v>46</v>
      </c>
      <c r="F50" s="30" t="s">
        <v>46</v>
      </c>
      <c r="G50" s="30" t="s">
        <v>46</v>
      </c>
      <c r="H50" s="90" t="e">
        <f t="shared" si="6"/>
        <v>#VALUE!</v>
      </c>
      <c r="I50" s="90"/>
      <c r="J50" s="30"/>
      <c r="K50" s="30"/>
      <c r="L50" s="30"/>
      <c r="M50" s="30"/>
      <c r="N50" s="30"/>
      <c r="O50" s="30"/>
      <c r="P50" s="30"/>
      <c r="Q50" s="30"/>
      <c r="R50" s="30"/>
      <c r="S50" s="87"/>
      <c r="T50" s="86"/>
      <c r="U50" s="87"/>
      <c r="V50" s="87"/>
      <c r="W50" s="87"/>
    </row>
    <row r="51" spans="1:23" s="14" customFormat="1" ht="12">
      <c r="A51" s="81">
        <f t="shared" si="2"/>
        <v>41</v>
      </c>
      <c r="B51" s="87"/>
      <c r="C51" s="88">
        <f t="shared" si="7"/>
        <v>604</v>
      </c>
      <c r="D51" s="89" t="s">
        <v>77</v>
      </c>
      <c r="E51" s="30" t="s">
        <v>46</v>
      </c>
      <c r="F51" s="30" t="s">
        <v>46</v>
      </c>
      <c r="G51" s="30" t="s">
        <v>46</v>
      </c>
      <c r="H51" s="90" t="e">
        <f t="shared" si="6"/>
        <v>#VALUE!</v>
      </c>
      <c r="I51" s="90"/>
      <c r="J51" s="30"/>
      <c r="K51" s="30"/>
      <c r="L51" s="30"/>
      <c r="M51" s="30"/>
      <c r="N51" s="30"/>
      <c r="O51" s="30"/>
      <c r="P51" s="30"/>
      <c r="Q51" s="30"/>
      <c r="R51" s="30"/>
      <c r="S51" s="87"/>
      <c r="T51" s="86"/>
      <c r="U51" s="87"/>
      <c r="V51" s="87"/>
      <c r="W51" s="87"/>
    </row>
    <row r="52" spans="1:23" s="14" customFormat="1" ht="12">
      <c r="A52" s="81">
        <f t="shared" si="2"/>
        <v>42</v>
      </c>
      <c r="B52" s="87"/>
      <c r="C52" s="88">
        <f t="shared" si="7"/>
        <v>605</v>
      </c>
      <c r="D52" s="89" t="s">
        <v>78</v>
      </c>
      <c r="E52" s="30" t="s">
        <v>46</v>
      </c>
      <c r="F52" s="30" t="s">
        <v>46</v>
      </c>
      <c r="G52" s="30" t="s">
        <v>46</v>
      </c>
      <c r="H52" s="90" t="e">
        <f t="shared" si="6"/>
        <v>#VALUE!</v>
      </c>
      <c r="I52" s="90"/>
      <c r="J52" s="30"/>
      <c r="K52" s="30"/>
      <c r="L52" s="30"/>
      <c r="M52" s="30"/>
      <c r="N52" s="30"/>
      <c r="O52" s="30"/>
      <c r="P52" s="30"/>
      <c r="Q52" s="30"/>
      <c r="R52" s="30"/>
      <c r="S52" s="87"/>
      <c r="T52" s="86"/>
      <c r="U52" s="87"/>
      <c r="V52" s="87"/>
      <c r="W52" s="87"/>
    </row>
    <row r="53" spans="1:23" s="14" customFormat="1" ht="12">
      <c r="A53" s="81">
        <f t="shared" si="2"/>
        <v>43</v>
      </c>
      <c r="B53" s="87"/>
      <c r="C53" s="88">
        <f t="shared" si="7"/>
        <v>606</v>
      </c>
      <c r="D53" s="89" t="s">
        <v>79</v>
      </c>
      <c r="E53" s="30" t="s">
        <v>46</v>
      </c>
      <c r="F53" s="30" t="s">
        <v>46</v>
      </c>
      <c r="G53" s="30" t="s">
        <v>46</v>
      </c>
      <c r="H53" s="90" t="e">
        <f t="shared" si="6"/>
        <v>#VALUE!</v>
      </c>
      <c r="I53" s="90"/>
      <c r="J53" s="30"/>
      <c r="K53" s="30"/>
      <c r="L53" s="30"/>
      <c r="M53" s="30"/>
      <c r="N53" s="30"/>
      <c r="O53" s="30"/>
      <c r="P53" s="30"/>
      <c r="Q53" s="30"/>
      <c r="R53" s="30"/>
      <c r="S53" s="87"/>
      <c r="T53" s="86"/>
      <c r="U53" s="87"/>
      <c r="V53" s="87"/>
      <c r="W53" s="87"/>
    </row>
    <row r="54" spans="1:23" s="14" customFormat="1">
      <c r="A54" s="81">
        <f t="shared" si="2"/>
        <v>44</v>
      </c>
      <c r="B54" s="87"/>
      <c r="C54" s="88">
        <f t="shared" si="7"/>
        <v>607</v>
      </c>
      <c r="D54" s="89" t="s">
        <v>80</v>
      </c>
      <c r="E54" s="30" t="s">
        <v>46</v>
      </c>
      <c r="F54" s="30" t="s">
        <v>46</v>
      </c>
      <c r="G54" s="30" t="s">
        <v>46</v>
      </c>
      <c r="H54" s="90" t="e">
        <f t="shared" si="6"/>
        <v>#VALUE!</v>
      </c>
      <c r="I54" s="90"/>
      <c r="J54" s="30"/>
      <c r="K54" s="30"/>
      <c r="L54" s="30"/>
      <c r="M54" s="30"/>
      <c r="N54" s="30"/>
      <c r="O54" s="30"/>
      <c r="P54" s="30"/>
      <c r="Q54" s="30"/>
      <c r="R54" s="30"/>
      <c r="S54" s="43"/>
      <c r="T54" s="154" t="s">
        <v>136</v>
      </c>
      <c r="U54" s="155"/>
      <c r="V54" s="87"/>
      <c r="W54" s="87"/>
    </row>
    <row r="55" spans="1:23" s="14" customFormat="1" ht="12">
      <c r="A55" s="81">
        <f t="shared" si="2"/>
        <v>45</v>
      </c>
      <c r="B55" s="87"/>
      <c r="C55" s="88">
        <f t="shared" si="7"/>
        <v>608</v>
      </c>
      <c r="D55" s="89" t="s">
        <v>42</v>
      </c>
      <c r="E55" s="30" t="s">
        <v>46</v>
      </c>
      <c r="F55" s="30" t="s">
        <v>46</v>
      </c>
      <c r="G55" s="30" t="s">
        <v>46</v>
      </c>
      <c r="H55" s="90" t="e">
        <f t="shared" si="6"/>
        <v>#VALUE!</v>
      </c>
      <c r="I55" s="90"/>
      <c r="J55" s="30"/>
      <c r="K55" s="30"/>
      <c r="L55" s="30"/>
      <c r="M55" s="30"/>
      <c r="N55" s="30"/>
      <c r="O55" s="30"/>
      <c r="P55" s="30"/>
      <c r="Q55" s="30"/>
      <c r="R55" s="30"/>
      <c r="S55" s="46"/>
      <c r="T55" s="154"/>
      <c r="U55" s="155"/>
      <c r="V55" s="87"/>
      <c r="W55" s="87"/>
    </row>
    <row r="56" spans="1:23" s="14" customFormat="1" ht="12">
      <c r="A56" s="81">
        <f t="shared" si="2"/>
        <v>46</v>
      </c>
      <c r="B56" s="87"/>
      <c r="C56" s="88">
        <f t="shared" si="7"/>
        <v>609</v>
      </c>
      <c r="D56" s="89" t="s">
        <v>81</v>
      </c>
      <c r="E56" s="30" t="s">
        <v>46</v>
      </c>
      <c r="F56" s="30" t="s">
        <v>46</v>
      </c>
      <c r="G56" s="30" t="s">
        <v>46</v>
      </c>
      <c r="H56" s="90" t="e">
        <f t="shared" si="6"/>
        <v>#VALUE!</v>
      </c>
      <c r="I56" s="90"/>
      <c r="J56" s="30"/>
      <c r="K56" s="30"/>
      <c r="L56" s="30"/>
      <c r="M56" s="30"/>
      <c r="N56" s="30"/>
      <c r="O56" s="30"/>
      <c r="P56" s="30"/>
      <c r="Q56" s="30"/>
      <c r="R56" s="30"/>
      <c r="S56" s="102" t="s">
        <v>133</v>
      </c>
      <c r="T56" s="156"/>
      <c r="U56" s="157"/>
      <c r="V56" s="87"/>
      <c r="W56" s="87"/>
    </row>
    <row r="57" spans="1:23" s="14" customFormat="1" thickBot="1">
      <c r="A57" s="81">
        <f t="shared" si="2"/>
        <v>47</v>
      </c>
      <c r="B57" s="87"/>
      <c r="C57" s="88">
        <f t="shared" si="7"/>
        <v>610</v>
      </c>
      <c r="D57" s="89" t="s">
        <v>82</v>
      </c>
      <c r="E57" s="30" t="s">
        <v>46</v>
      </c>
      <c r="F57" s="30" t="s">
        <v>46</v>
      </c>
      <c r="G57" s="30" t="s">
        <v>46</v>
      </c>
      <c r="H57" s="90" t="e">
        <f t="shared" si="6"/>
        <v>#VALUE!</v>
      </c>
      <c r="I57" s="90"/>
      <c r="J57" s="30"/>
      <c r="K57" s="30"/>
      <c r="L57" s="30"/>
      <c r="M57" s="30"/>
      <c r="N57" s="30"/>
      <c r="O57" s="30"/>
      <c r="P57" s="30"/>
      <c r="Q57" s="30"/>
      <c r="R57" s="30"/>
      <c r="S57" s="102" t="s">
        <v>131</v>
      </c>
      <c r="T57" s="148"/>
      <c r="U57" s="149"/>
      <c r="V57" s="87"/>
      <c r="W57" s="87"/>
    </row>
    <row r="58" spans="1:23" s="14" customFormat="1" ht="14.25" thickTop="1" thickBot="1">
      <c r="A58" s="81">
        <f t="shared" si="2"/>
        <v>48</v>
      </c>
      <c r="B58" s="87"/>
      <c r="C58" s="88">
        <f t="shared" si="7"/>
        <v>611</v>
      </c>
      <c r="D58" s="89" t="s">
        <v>83</v>
      </c>
      <c r="E58" s="30" t="s">
        <v>46</v>
      </c>
      <c r="F58" s="30" t="s">
        <v>46</v>
      </c>
      <c r="G58" s="30" t="s">
        <v>46</v>
      </c>
      <c r="H58" s="90" t="e">
        <f t="shared" si="6"/>
        <v>#VALUE!</v>
      </c>
      <c r="I58" s="90"/>
      <c r="J58" s="30"/>
      <c r="K58" s="30"/>
      <c r="L58" s="30"/>
      <c r="M58" s="30"/>
      <c r="N58" s="30"/>
      <c r="O58" s="30"/>
      <c r="P58" s="30"/>
      <c r="Q58" s="30"/>
      <c r="R58" s="30"/>
      <c r="S58" s="41" t="s">
        <v>132</v>
      </c>
      <c r="T58" s="150">
        <f>SUM(T56:U57)</f>
        <v>0</v>
      </c>
      <c r="U58" s="151"/>
      <c r="V58" s="87"/>
      <c r="W58" s="87"/>
    </row>
    <row r="59" spans="1:23" s="14" customFormat="1" thickTop="1">
      <c r="A59" s="81">
        <f t="shared" si="2"/>
        <v>49</v>
      </c>
      <c r="B59" s="87"/>
      <c r="C59" s="88">
        <f t="shared" si="7"/>
        <v>612</v>
      </c>
      <c r="D59" s="89" t="s">
        <v>84</v>
      </c>
      <c r="E59" s="30" t="s">
        <v>46</v>
      </c>
      <c r="F59" s="30" t="s">
        <v>46</v>
      </c>
      <c r="G59" s="30" t="s">
        <v>46</v>
      </c>
      <c r="H59" s="90" t="e">
        <f t="shared" si="6"/>
        <v>#VALUE!</v>
      </c>
      <c r="I59" s="90"/>
      <c r="J59" s="30"/>
      <c r="K59" s="30"/>
      <c r="L59" s="30"/>
      <c r="M59" s="30"/>
      <c r="N59" s="30"/>
      <c r="O59" s="30"/>
      <c r="P59" s="30"/>
      <c r="Q59" s="30"/>
      <c r="R59" s="30"/>
      <c r="S59" s="87"/>
      <c r="T59" s="86"/>
      <c r="U59" s="87"/>
      <c r="V59" s="87"/>
      <c r="W59" s="87"/>
    </row>
    <row r="60" spans="1:23" s="14" customFormat="1" ht="12.75" customHeight="1">
      <c r="A60" s="81">
        <f t="shared" si="2"/>
        <v>50</v>
      </c>
      <c r="B60" s="87"/>
      <c r="C60" s="88">
        <f t="shared" si="7"/>
        <v>613</v>
      </c>
      <c r="D60" s="89" t="s">
        <v>85</v>
      </c>
      <c r="E60" s="30" t="s">
        <v>46</v>
      </c>
      <c r="F60" s="30" t="s">
        <v>46</v>
      </c>
      <c r="G60" s="30" t="s">
        <v>46</v>
      </c>
      <c r="H60" s="90" t="e">
        <f t="shared" si="6"/>
        <v>#VALUE!</v>
      </c>
      <c r="I60" s="90"/>
      <c r="J60" s="30"/>
      <c r="K60" s="30"/>
      <c r="L60" s="30"/>
      <c r="M60" s="30"/>
      <c r="N60" s="30"/>
      <c r="O60" s="30"/>
      <c r="P60" s="30"/>
      <c r="Q60" s="30"/>
      <c r="R60" s="30"/>
      <c r="S60" s="43"/>
      <c r="T60" s="154" t="s">
        <v>135</v>
      </c>
      <c r="U60" s="155"/>
      <c r="V60" s="146" t="s">
        <v>134</v>
      </c>
      <c r="W60" s="147"/>
    </row>
    <row r="61" spans="1:23" s="14" customFormat="1" ht="12" customHeight="1">
      <c r="A61" s="81">
        <f t="shared" si="2"/>
        <v>51</v>
      </c>
      <c r="B61" s="87"/>
      <c r="C61" s="88">
        <f t="shared" si="7"/>
        <v>614</v>
      </c>
      <c r="D61" s="89" t="s">
        <v>86</v>
      </c>
      <c r="E61" s="30" t="s">
        <v>46</v>
      </c>
      <c r="F61" s="30" t="s">
        <v>46</v>
      </c>
      <c r="G61" s="30" t="s">
        <v>46</v>
      </c>
      <c r="H61" s="90" t="e">
        <f t="shared" si="6"/>
        <v>#VALUE!</v>
      </c>
      <c r="I61" s="90"/>
      <c r="J61" s="30"/>
      <c r="K61" s="30"/>
      <c r="L61" s="30"/>
      <c r="M61" s="30"/>
      <c r="N61" s="30"/>
      <c r="O61" s="30"/>
      <c r="P61" s="30"/>
      <c r="Q61" s="30"/>
      <c r="R61" s="30"/>
      <c r="S61" s="46"/>
      <c r="T61" s="154"/>
      <c r="U61" s="155"/>
      <c r="V61" s="146"/>
      <c r="W61" s="147"/>
    </row>
    <row r="62" spans="1:23" s="14" customFormat="1" ht="12">
      <c r="A62" s="81">
        <f t="shared" si="2"/>
        <v>52</v>
      </c>
      <c r="B62" s="87"/>
      <c r="C62" s="88">
        <f t="shared" si="7"/>
        <v>615</v>
      </c>
      <c r="D62" s="89" t="s">
        <v>87</v>
      </c>
      <c r="E62" s="30" t="s">
        <v>46</v>
      </c>
      <c r="F62" s="30" t="s">
        <v>46</v>
      </c>
      <c r="G62" s="30" t="s">
        <v>46</v>
      </c>
      <c r="H62" s="90" t="e">
        <f t="shared" si="6"/>
        <v>#VALUE!</v>
      </c>
      <c r="I62" s="90"/>
      <c r="J62" s="30"/>
      <c r="K62" s="30"/>
      <c r="L62" s="30"/>
      <c r="M62" s="30"/>
      <c r="N62" s="30"/>
      <c r="O62" s="30"/>
      <c r="P62" s="30"/>
      <c r="Q62" s="30"/>
      <c r="R62" s="30"/>
      <c r="S62" s="102" t="s">
        <v>133</v>
      </c>
      <c r="T62" s="156"/>
      <c r="U62" s="157"/>
      <c r="V62" s="152"/>
      <c r="W62" s="153"/>
    </row>
    <row r="63" spans="1:23" s="14" customFormat="1" thickBot="1">
      <c r="A63" s="81">
        <f t="shared" si="2"/>
        <v>53</v>
      </c>
      <c r="B63" s="87"/>
      <c r="C63" s="88">
        <f t="shared" si="7"/>
        <v>616</v>
      </c>
      <c r="D63" s="89" t="s">
        <v>88</v>
      </c>
      <c r="E63" s="30" t="s">
        <v>46</v>
      </c>
      <c r="F63" s="30" t="s">
        <v>46</v>
      </c>
      <c r="G63" s="30" t="s">
        <v>46</v>
      </c>
      <c r="H63" s="90" t="e">
        <f t="shared" si="6"/>
        <v>#VALUE!</v>
      </c>
      <c r="I63" s="90"/>
      <c r="J63" s="30"/>
      <c r="K63" s="30"/>
      <c r="L63" s="30"/>
      <c r="M63" s="30"/>
      <c r="N63" s="30"/>
      <c r="O63" s="30"/>
      <c r="P63" s="30"/>
      <c r="Q63" s="30"/>
      <c r="R63" s="30"/>
      <c r="S63" s="102" t="s">
        <v>131</v>
      </c>
      <c r="T63" s="148"/>
      <c r="U63" s="149"/>
      <c r="V63" s="148"/>
      <c r="W63" s="149"/>
    </row>
    <row r="64" spans="1:23" s="14" customFormat="1" ht="14.25" thickTop="1" thickBot="1">
      <c r="A64" s="81">
        <f t="shared" si="2"/>
        <v>54</v>
      </c>
      <c r="B64" s="87"/>
      <c r="C64" s="88">
        <f t="shared" si="7"/>
        <v>617</v>
      </c>
      <c r="D64" s="89" t="s">
        <v>89</v>
      </c>
      <c r="E64" s="30" t="s">
        <v>46</v>
      </c>
      <c r="F64" s="30" t="s">
        <v>46</v>
      </c>
      <c r="G64" s="30" t="s">
        <v>46</v>
      </c>
      <c r="H64" s="90" t="e">
        <f t="shared" si="6"/>
        <v>#VALUE!</v>
      </c>
      <c r="I64" s="90"/>
      <c r="J64" s="30"/>
      <c r="K64" s="30"/>
      <c r="L64" s="30"/>
      <c r="M64" s="30"/>
      <c r="N64" s="30"/>
      <c r="O64" s="30"/>
      <c r="P64" s="30"/>
      <c r="Q64" s="30"/>
      <c r="R64" s="30"/>
      <c r="S64" s="41" t="s">
        <v>132</v>
      </c>
      <c r="T64" s="150">
        <f>SUM(T62:U63)</f>
        <v>0</v>
      </c>
      <c r="U64" s="151"/>
      <c r="V64" s="150">
        <f>SUM(V62:W63)</f>
        <v>0</v>
      </c>
      <c r="W64" s="151"/>
    </row>
    <row r="65" spans="1:23" s="14" customFormat="1" thickTop="1">
      <c r="A65" s="81">
        <f t="shared" si="2"/>
        <v>55</v>
      </c>
      <c r="B65" s="87"/>
      <c r="C65" s="88">
        <f t="shared" si="7"/>
        <v>618</v>
      </c>
      <c r="D65" s="89" t="s">
        <v>90</v>
      </c>
      <c r="E65" s="30" t="s">
        <v>46</v>
      </c>
      <c r="F65" s="30" t="s">
        <v>46</v>
      </c>
      <c r="G65" s="30" t="s">
        <v>46</v>
      </c>
      <c r="H65" s="90" t="e">
        <f t="shared" si="6"/>
        <v>#VALUE!</v>
      </c>
      <c r="I65" s="90"/>
      <c r="J65" s="30"/>
      <c r="K65" s="30"/>
      <c r="L65" s="30"/>
      <c r="M65" s="30"/>
      <c r="N65" s="30"/>
      <c r="O65" s="30"/>
      <c r="P65" s="30"/>
      <c r="Q65" s="30"/>
      <c r="R65" s="30"/>
      <c r="S65" s="87"/>
      <c r="T65" s="86"/>
      <c r="U65" s="87"/>
      <c r="V65" s="87"/>
      <c r="W65" s="87"/>
    </row>
    <row r="66" spans="1:23" s="14" customFormat="1" ht="12">
      <c r="A66" s="81">
        <f t="shared" si="2"/>
        <v>56</v>
      </c>
      <c r="B66" s="87"/>
      <c r="C66" s="88">
        <f t="shared" si="7"/>
        <v>619</v>
      </c>
      <c r="D66" s="89" t="s">
        <v>91</v>
      </c>
      <c r="E66" s="30" t="s">
        <v>46</v>
      </c>
      <c r="F66" s="30" t="s">
        <v>46</v>
      </c>
      <c r="G66" s="30" t="s">
        <v>46</v>
      </c>
      <c r="H66" s="90" t="e">
        <f t="shared" si="6"/>
        <v>#VALUE!</v>
      </c>
      <c r="I66" s="90"/>
      <c r="J66" s="30"/>
      <c r="K66" s="30"/>
      <c r="L66" s="30"/>
      <c r="M66" s="30"/>
      <c r="N66" s="30"/>
      <c r="O66" s="30"/>
      <c r="P66" s="30"/>
      <c r="Q66" s="30"/>
      <c r="R66" s="30"/>
      <c r="S66" s="87"/>
      <c r="T66" s="86"/>
      <c r="U66" s="87"/>
      <c r="V66" s="87"/>
      <c r="W66" s="87"/>
    </row>
    <row r="67" spans="1:23" s="14" customFormat="1" ht="12">
      <c r="A67" s="81">
        <f t="shared" si="2"/>
        <v>57</v>
      </c>
      <c r="B67" s="87"/>
      <c r="C67" s="94">
        <f t="shared" si="7"/>
        <v>620</v>
      </c>
      <c r="D67" s="95" t="s">
        <v>16</v>
      </c>
      <c r="E67" s="34" t="s">
        <v>46</v>
      </c>
      <c r="F67" s="34" t="s">
        <v>46</v>
      </c>
      <c r="G67" s="34" t="s">
        <v>46</v>
      </c>
      <c r="H67" s="90" t="e">
        <f t="shared" si="6"/>
        <v>#VALUE!</v>
      </c>
      <c r="I67" s="90"/>
      <c r="J67" s="34"/>
      <c r="K67" s="34"/>
      <c r="L67" s="34"/>
      <c r="M67" s="34"/>
      <c r="N67" s="34"/>
      <c r="O67" s="34"/>
      <c r="P67" s="34"/>
      <c r="Q67" s="34"/>
      <c r="R67" s="34"/>
      <c r="S67" s="87"/>
      <c r="T67" s="86"/>
      <c r="U67" s="87"/>
      <c r="V67" s="87"/>
      <c r="W67" s="87"/>
    </row>
    <row r="68" spans="1:23" s="14" customFormat="1" ht="12">
      <c r="A68" s="81">
        <f t="shared" si="2"/>
        <v>58</v>
      </c>
      <c r="B68" s="87"/>
      <c r="C68" s="94"/>
      <c r="D68" s="84" t="s">
        <v>118</v>
      </c>
      <c r="E68" s="35" t="e">
        <f>E12+E29+E43+E44+E45+E46</f>
        <v>#VALUE!</v>
      </c>
      <c r="F68" s="35" t="e">
        <f>F12+F29+F43+F44+F45+F46</f>
        <v>#VALUE!</v>
      </c>
      <c r="G68" s="35" t="e">
        <f>G12+G29+G43+G44+G45+G46</f>
        <v>#VALUE!</v>
      </c>
      <c r="H68" s="35" t="e">
        <f>F68-G68</f>
        <v>#VALUE!</v>
      </c>
      <c r="I68" s="36"/>
      <c r="J68" s="35">
        <f>J12+J29+J43+J44+J45+J46</f>
        <v>0</v>
      </c>
      <c r="K68" s="35">
        <f>K12+K29+K43+K44+K45+K46</f>
        <v>0</v>
      </c>
      <c r="L68" s="35">
        <f t="shared" ref="L68:R68" si="8">L12+L29+L43+L44+L45+L46</f>
        <v>0</v>
      </c>
      <c r="M68" s="35">
        <f t="shared" si="8"/>
        <v>0</v>
      </c>
      <c r="N68" s="35">
        <f>N12+N29+N43+N44+N45+N46</f>
        <v>0</v>
      </c>
      <c r="O68" s="35">
        <f t="shared" si="8"/>
        <v>0</v>
      </c>
      <c r="P68" s="35">
        <f t="shared" si="8"/>
        <v>0</v>
      </c>
      <c r="Q68" s="35">
        <f>Q12+Q29+Q43+Q44+Q45+Q46</f>
        <v>0</v>
      </c>
      <c r="R68" s="35">
        <f t="shared" si="8"/>
        <v>0</v>
      </c>
      <c r="S68" s="87"/>
      <c r="T68" s="86"/>
      <c r="U68" s="87"/>
      <c r="V68" s="87"/>
      <c r="W68" s="87"/>
    </row>
    <row r="69" spans="1:23" s="4" customFormat="1" ht="12">
      <c r="A69" s="81">
        <f t="shared" si="2"/>
        <v>59</v>
      </c>
      <c r="B69" s="87"/>
      <c r="C69" s="103">
        <v>7</v>
      </c>
      <c r="D69" s="104" t="s">
        <v>0</v>
      </c>
      <c r="E69" s="37" t="e">
        <f>ROUND(E68*$T69,-3)</f>
        <v>#VALUE!</v>
      </c>
      <c r="F69" s="37" t="e">
        <f>ROUND(F68*$T69,-3)</f>
        <v>#VALUE!</v>
      </c>
      <c r="G69" s="37" t="e">
        <f>ROUND(G68*$T69,-3)</f>
        <v>#VALUE!</v>
      </c>
      <c r="H69" s="35" t="e">
        <f t="shared" ref="H69:H76" si="9">F69-G69</f>
        <v>#VALUE!</v>
      </c>
      <c r="I69" s="91"/>
      <c r="J69" s="37" t="e">
        <f>ROUND(J68/$H$68*$H$69,-3)</f>
        <v>#VALUE!</v>
      </c>
      <c r="K69" s="37" t="e">
        <f>ROUND(K68/$H$68*$H$69,-3)</f>
        <v>#VALUE!</v>
      </c>
      <c r="L69" s="37" t="e">
        <f t="shared" ref="L69:Q69" si="10">ROUND(L68/$H$68*$H$69,-3)</f>
        <v>#VALUE!</v>
      </c>
      <c r="M69" s="37" t="e">
        <f t="shared" si="10"/>
        <v>#VALUE!</v>
      </c>
      <c r="N69" s="37" t="e">
        <f t="shared" si="10"/>
        <v>#VALUE!</v>
      </c>
      <c r="O69" s="37" t="e">
        <f t="shared" si="10"/>
        <v>#VALUE!</v>
      </c>
      <c r="P69" s="37" t="e">
        <f t="shared" si="10"/>
        <v>#VALUE!</v>
      </c>
      <c r="Q69" s="37" t="e">
        <f t="shared" si="10"/>
        <v>#VALUE!</v>
      </c>
      <c r="R69" s="37" t="e">
        <f>ROUND(R68/$H$68*$H$69,-3)</f>
        <v>#VALUE!</v>
      </c>
      <c r="S69" s="87" t="s">
        <v>0</v>
      </c>
      <c r="T69" s="24" t="s">
        <v>46</v>
      </c>
      <c r="U69" s="105" t="s">
        <v>128</v>
      </c>
      <c r="V69" s="87"/>
      <c r="W69" s="87"/>
    </row>
    <row r="70" spans="1:23" s="4" customFormat="1" ht="12">
      <c r="A70" s="81">
        <f t="shared" si="2"/>
        <v>60</v>
      </c>
      <c r="B70" s="87"/>
      <c r="C70" s="103"/>
      <c r="D70" s="82" t="s">
        <v>117</v>
      </c>
      <c r="E70" s="37" t="str">
        <f>U70</f>
        <v xml:space="preserve"> </v>
      </c>
      <c r="F70" s="37" t="str">
        <f>E70</f>
        <v xml:space="preserve"> </v>
      </c>
      <c r="G70" s="37">
        <v>0</v>
      </c>
      <c r="H70" s="35" t="e">
        <f>F70-G70</f>
        <v>#VALUE!</v>
      </c>
      <c r="I70" s="91"/>
      <c r="J70" s="38" t="s">
        <v>46</v>
      </c>
      <c r="K70" s="38" t="s">
        <v>46</v>
      </c>
      <c r="L70" s="38" t="s">
        <v>46</v>
      </c>
      <c r="M70" s="38" t="s">
        <v>46</v>
      </c>
      <c r="N70" s="38" t="s">
        <v>46</v>
      </c>
      <c r="O70" s="38" t="s">
        <v>46</v>
      </c>
      <c r="P70" s="38" t="s">
        <v>46</v>
      </c>
      <c r="Q70" s="38" t="s">
        <v>46</v>
      </c>
      <c r="R70" s="38" t="s">
        <v>46</v>
      </c>
      <c r="S70" s="87" t="s">
        <v>129</v>
      </c>
      <c r="T70" s="106" t="s">
        <v>114</v>
      </c>
      <c r="U70" s="141" t="s">
        <v>46</v>
      </c>
      <c r="V70" s="142"/>
      <c r="W70" s="87"/>
    </row>
    <row r="71" spans="1:23" s="6" customFormat="1" ht="12">
      <c r="A71" s="81">
        <f t="shared" si="2"/>
        <v>61</v>
      </c>
      <c r="B71" s="82"/>
      <c r="C71" s="83"/>
      <c r="D71" s="84" t="s">
        <v>58</v>
      </c>
      <c r="E71" s="35" t="e">
        <f>SUM(E68:E70)</f>
        <v>#VALUE!</v>
      </c>
      <c r="F71" s="35" t="e">
        <f t="shared" ref="F71:G71" si="11">SUM(F68:F70)</f>
        <v>#VALUE!</v>
      </c>
      <c r="G71" s="35" t="e">
        <f t="shared" si="11"/>
        <v>#VALUE!</v>
      </c>
      <c r="H71" s="35" t="e">
        <f>F71-G71</f>
        <v>#VALUE!</v>
      </c>
      <c r="I71" s="36"/>
      <c r="J71" s="35" t="e">
        <f>SUM(J68:J70)</f>
        <v>#VALUE!</v>
      </c>
      <c r="K71" s="35" t="e">
        <f t="shared" ref="K71" si="12">SUM(K68:K70)</f>
        <v>#VALUE!</v>
      </c>
      <c r="L71" s="35" t="e">
        <f t="shared" ref="L71" si="13">SUM(L68:L70)</f>
        <v>#VALUE!</v>
      </c>
      <c r="M71" s="35" t="e">
        <f t="shared" ref="M71" si="14">SUM(M68:M70)</f>
        <v>#VALUE!</v>
      </c>
      <c r="N71" s="35" t="e">
        <f t="shared" ref="N71" si="15">SUM(N68:N70)</f>
        <v>#VALUE!</v>
      </c>
      <c r="O71" s="35" t="e">
        <f t="shared" ref="O71" si="16">SUM(O68:O70)</f>
        <v>#VALUE!</v>
      </c>
      <c r="P71" s="35" t="e">
        <f t="shared" ref="P71" si="17">SUM(P68:P70)</f>
        <v>#VALUE!</v>
      </c>
      <c r="Q71" s="35" t="e">
        <f t="shared" ref="Q71" si="18">SUM(Q68:Q70)</f>
        <v>#VALUE!</v>
      </c>
      <c r="R71" s="35" t="e">
        <f t="shared" ref="R71" si="19">SUM(R68:R70)</f>
        <v>#VALUE!</v>
      </c>
      <c r="S71" s="87" t="s">
        <v>46</v>
      </c>
      <c r="T71" s="177" t="s">
        <v>46</v>
      </c>
      <c r="U71" s="178"/>
      <c r="V71" s="82"/>
      <c r="W71" s="82"/>
    </row>
    <row r="72" spans="1:23" s="4" customFormat="1" ht="12">
      <c r="A72" s="81">
        <f t="shared" si="2"/>
        <v>62</v>
      </c>
      <c r="B72" s="87"/>
      <c r="C72" s="83">
        <v>8</v>
      </c>
      <c r="D72" s="84" t="s">
        <v>32</v>
      </c>
      <c r="E72" s="35" t="e">
        <f>ROUND(E71*$T72,-3)</f>
        <v>#VALUE!</v>
      </c>
      <c r="F72" s="35" t="e">
        <f>ROUND(F71*$T72,-3)</f>
        <v>#VALUE!</v>
      </c>
      <c r="G72" s="35" t="e">
        <f>ROUND(G71*$T72,-3)</f>
        <v>#VALUE!</v>
      </c>
      <c r="H72" s="35" t="e">
        <f t="shared" si="9"/>
        <v>#VALUE!</v>
      </c>
      <c r="I72" s="91"/>
      <c r="J72" s="37" t="e">
        <f>ROUND(J71/$H$71*$H$72,-3)</f>
        <v>#VALUE!</v>
      </c>
      <c r="K72" s="37" t="e">
        <f t="shared" ref="K72:R72" si="20">ROUND(K71/$H$71*$H$72,-3)</f>
        <v>#VALUE!</v>
      </c>
      <c r="L72" s="37" t="e">
        <f t="shared" si="20"/>
        <v>#VALUE!</v>
      </c>
      <c r="M72" s="37" t="e">
        <f t="shared" si="20"/>
        <v>#VALUE!</v>
      </c>
      <c r="N72" s="37" t="e">
        <f t="shared" si="20"/>
        <v>#VALUE!</v>
      </c>
      <c r="O72" s="37" t="e">
        <f t="shared" si="20"/>
        <v>#VALUE!</v>
      </c>
      <c r="P72" s="37" t="e">
        <f t="shared" si="20"/>
        <v>#VALUE!</v>
      </c>
      <c r="Q72" s="37" t="e">
        <f t="shared" si="20"/>
        <v>#VALUE!</v>
      </c>
      <c r="R72" s="37" t="e">
        <f t="shared" si="20"/>
        <v>#VALUE!</v>
      </c>
      <c r="S72" s="87" t="s">
        <v>97</v>
      </c>
      <c r="T72" s="28" t="s">
        <v>46</v>
      </c>
      <c r="U72" s="107" t="s">
        <v>128</v>
      </c>
      <c r="V72" s="87"/>
      <c r="W72" s="87"/>
    </row>
    <row r="73" spans="1:23" s="6" customFormat="1" ht="12">
      <c r="A73" s="81">
        <f t="shared" si="2"/>
        <v>63</v>
      </c>
      <c r="B73" s="82"/>
      <c r="C73" s="97"/>
      <c r="D73" s="98" t="s">
        <v>105</v>
      </c>
      <c r="E73" s="99" t="e">
        <f>E71+E72</f>
        <v>#VALUE!</v>
      </c>
      <c r="F73" s="99" t="e">
        <f>F72+F71</f>
        <v>#VALUE!</v>
      </c>
      <c r="G73" s="99" t="e">
        <f>G71+G72</f>
        <v>#VALUE!</v>
      </c>
      <c r="H73" s="99" t="e">
        <f t="shared" si="9"/>
        <v>#VALUE!</v>
      </c>
      <c r="I73" s="36"/>
      <c r="J73" s="35" t="e">
        <f>J71+J72</f>
        <v>#VALUE!</v>
      </c>
      <c r="K73" s="35" t="e">
        <f>K71+K72</f>
        <v>#VALUE!</v>
      </c>
      <c r="L73" s="35" t="e">
        <f t="shared" ref="L73:R73" si="21">L71+L72</f>
        <v>#VALUE!</v>
      </c>
      <c r="M73" s="35" t="e">
        <f t="shared" si="21"/>
        <v>#VALUE!</v>
      </c>
      <c r="N73" s="35" t="e">
        <f t="shared" si="21"/>
        <v>#VALUE!</v>
      </c>
      <c r="O73" s="35" t="e">
        <f t="shared" si="21"/>
        <v>#VALUE!</v>
      </c>
      <c r="P73" s="35" t="e">
        <f t="shared" si="21"/>
        <v>#VALUE!</v>
      </c>
      <c r="Q73" s="35" t="e">
        <f t="shared" si="21"/>
        <v>#VALUE!</v>
      </c>
      <c r="R73" s="35" t="e">
        <f t="shared" si="21"/>
        <v>#VALUE!</v>
      </c>
      <c r="S73" s="82"/>
      <c r="T73" s="108" t="s">
        <v>37</v>
      </c>
      <c r="U73" s="108" t="s">
        <v>36</v>
      </c>
      <c r="V73" s="172" t="s">
        <v>109</v>
      </c>
      <c r="W73" s="173" t="s">
        <v>110</v>
      </c>
    </row>
    <row r="74" spans="1:23" s="4" customFormat="1" ht="12">
      <c r="A74" s="81">
        <f t="shared" si="2"/>
        <v>64</v>
      </c>
      <c r="B74" s="87"/>
      <c r="C74" s="109" t="s">
        <v>38</v>
      </c>
      <c r="D74" s="110" t="s">
        <v>3</v>
      </c>
      <c r="E74" s="111" t="e">
        <f>ROUND(E73*$T74/12*$U74,-3)</f>
        <v>#VALUE!</v>
      </c>
      <c r="F74" s="111" t="e">
        <f>ROUND(F73*U74*T74/12,-3)</f>
        <v>#VALUE!</v>
      </c>
      <c r="G74" s="111" t="e">
        <f>ROUND(G73*$T74/12*$U74,-3)</f>
        <v>#VALUE!</v>
      </c>
      <c r="H74" s="111" t="e">
        <f t="shared" si="9"/>
        <v>#VALUE!</v>
      </c>
      <c r="I74" s="111"/>
      <c r="J74" s="93" t="e">
        <f>ROUND(J73/$H$73*$H$74,-3)</f>
        <v>#VALUE!</v>
      </c>
      <c r="K74" s="93" t="e">
        <f t="shared" ref="K74:R74" si="22">ROUND(K73/$H$73*$H$74,-3)</f>
        <v>#VALUE!</v>
      </c>
      <c r="L74" s="93" t="e">
        <f>ROUND(L73/$H$73*$H$74,-3)</f>
        <v>#VALUE!</v>
      </c>
      <c r="M74" s="93" t="e">
        <f t="shared" si="22"/>
        <v>#VALUE!</v>
      </c>
      <c r="N74" s="93" t="e">
        <f t="shared" si="22"/>
        <v>#VALUE!</v>
      </c>
      <c r="O74" s="93" t="e">
        <f t="shared" si="22"/>
        <v>#VALUE!</v>
      </c>
      <c r="P74" s="93" t="e">
        <f t="shared" si="22"/>
        <v>#VALUE!</v>
      </c>
      <c r="Q74" s="93" t="e">
        <f t="shared" si="22"/>
        <v>#VALUE!</v>
      </c>
      <c r="R74" s="93" t="e">
        <f t="shared" si="22"/>
        <v>#VALUE!</v>
      </c>
      <c r="S74" s="87" t="s">
        <v>3</v>
      </c>
      <c r="T74" s="24" t="s">
        <v>46</v>
      </c>
      <c r="U74" s="25" t="s">
        <v>46</v>
      </c>
      <c r="V74" s="172"/>
      <c r="W74" s="173"/>
    </row>
    <row r="75" spans="1:23" s="4" customFormat="1" ht="12">
      <c r="A75" s="81">
        <f t="shared" si="2"/>
        <v>65</v>
      </c>
      <c r="B75" s="87"/>
      <c r="C75" s="112" t="s">
        <v>39</v>
      </c>
      <c r="D75" s="113" t="s">
        <v>4</v>
      </c>
      <c r="E75" s="114" t="e">
        <f>ROUND((E73+E74)*$T75/12*$U75*$V75*$W75,-3)</f>
        <v>#VALUE!</v>
      </c>
      <c r="F75" s="114" t="e">
        <f>ROUND(SUM(F73:F74)*V75*U75*T75/12*W75,-3)</f>
        <v>#VALUE!</v>
      </c>
      <c r="G75" s="114" t="e">
        <f>ROUND((G73+G74)*$T75/12*$U75*$V75*$W75,-3)</f>
        <v>#VALUE!</v>
      </c>
      <c r="H75" s="114" t="e">
        <f t="shared" si="9"/>
        <v>#VALUE!</v>
      </c>
      <c r="I75" s="114"/>
      <c r="J75" s="93" t="e">
        <f>ROUND(J73/$H$73*$H$75,-3)</f>
        <v>#VALUE!</v>
      </c>
      <c r="K75" s="93" t="e">
        <f t="shared" ref="K75:R75" si="23">ROUND(K73/$H$73*$H$75,-3)</f>
        <v>#VALUE!</v>
      </c>
      <c r="L75" s="93" t="e">
        <f t="shared" si="23"/>
        <v>#VALUE!</v>
      </c>
      <c r="M75" s="93" t="e">
        <f t="shared" si="23"/>
        <v>#VALUE!</v>
      </c>
      <c r="N75" s="93" t="e">
        <f t="shared" si="23"/>
        <v>#VALUE!</v>
      </c>
      <c r="O75" s="93" t="e">
        <f t="shared" si="23"/>
        <v>#VALUE!</v>
      </c>
      <c r="P75" s="93" t="e">
        <f t="shared" si="23"/>
        <v>#VALUE!</v>
      </c>
      <c r="Q75" s="93" t="e">
        <f t="shared" si="23"/>
        <v>#VALUE!</v>
      </c>
      <c r="R75" s="93" t="e">
        <f t="shared" si="23"/>
        <v>#VALUE!</v>
      </c>
      <c r="S75" s="87" t="s">
        <v>4</v>
      </c>
      <c r="T75" s="24" t="s">
        <v>46</v>
      </c>
      <c r="U75" s="25" t="s">
        <v>46</v>
      </c>
      <c r="V75" s="26" t="s">
        <v>46</v>
      </c>
      <c r="W75" s="25" t="s">
        <v>46</v>
      </c>
    </row>
    <row r="76" spans="1:23" s="4" customFormat="1" ht="12">
      <c r="A76" s="81">
        <f t="shared" si="2"/>
        <v>66</v>
      </c>
      <c r="B76" s="87"/>
      <c r="C76" s="115"/>
      <c r="D76" s="84" t="s">
        <v>104</v>
      </c>
      <c r="E76" s="35" t="e">
        <f>E73+E74+E75</f>
        <v>#VALUE!</v>
      </c>
      <c r="F76" s="35" t="e">
        <f>SUM(F73:F75)</f>
        <v>#VALUE!</v>
      </c>
      <c r="G76" s="35" t="e">
        <f>G73+G74+G75</f>
        <v>#VALUE!</v>
      </c>
      <c r="H76" s="35" t="e">
        <f t="shared" si="9"/>
        <v>#VALUE!</v>
      </c>
      <c r="I76" s="35"/>
      <c r="J76" s="35" t="e">
        <f t="shared" ref="J76:R76" si="24">J73+J74+J75</f>
        <v>#VALUE!</v>
      </c>
      <c r="K76" s="35" t="e">
        <f>K73+K74+K75</f>
        <v>#VALUE!</v>
      </c>
      <c r="L76" s="35" t="e">
        <f t="shared" si="24"/>
        <v>#VALUE!</v>
      </c>
      <c r="M76" s="35" t="e">
        <f t="shared" si="24"/>
        <v>#VALUE!</v>
      </c>
      <c r="N76" s="35" t="e">
        <f t="shared" si="24"/>
        <v>#VALUE!</v>
      </c>
      <c r="O76" s="35" t="e">
        <f t="shared" si="24"/>
        <v>#VALUE!</v>
      </c>
      <c r="P76" s="35" t="e">
        <f t="shared" si="24"/>
        <v>#VALUE!</v>
      </c>
      <c r="Q76" s="35" t="e">
        <f t="shared" si="24"/>
        <v>#VALUE!</v>
      </c>
      <c r="R76" s="35" t="e">
        <f t="shared" si="24"/>
        <v>#VALUE!</v>
      </c>
      <c r="S76" s="87"/>
      <c r="T76" s="116"/>
      <c r="U76" s="87"/>
      <c r="V76" s="87"/>
      <c r="W76" s="87"/>
    </row>
    <row r="77" spans="1:23" s="4" customFormat="1" ht="12">
      <c r="A77" s="81">
        <f t="shared" si="2"/>
        <v>67</v>
      </c>
      <c r="B77" s="82"/>
      <c r="C77" s="83"/>
      <c r="D77" s="84" t="s">
        <v>99</v>
      </c>
      <c r="E77" s="39" t="e">
        <f>ROUND(E76*$T77,-3)</f>
        <v>#VALUE!</v>
      </c>
      <c r="F77" s="39" t="e">
        <f>ROUND(F76*$T77,-3)</f>
        <v>#VALUE!</v>
      </c>
      <c r="G77" s="39" t="e">
        <f>ROUND(G76*$T77,-3)</f>
        <v>#VALUE!</v>
      </c>
      <c r="H77" s="35" t="e">
        <f>F77-G77</f>
        <v>#VALUE!</v>
      </c>
      <c r="I77" s="35"/>
      <c r="J77" s="37" t="e">
        <f>ROUND(J76/$H$76*$H$77,-3)</f>
        <v>#VALUE!</v>
      </c>
      <c r="K77" s="37" t="e">
        <f t="shared" ref="K77:R77" si="25">ROUND(K76/$H$76*$H$77,-3)</f>
        <v>#VALUE!</v>
      </c>
      <c r="L77" s="37" t="e">
        <f t="shared" si="25"/>
        <v>#VALUE!</v>
      </c>
      <c r="M77" s="37" t="e">
        <f t="shared" si="25"/>
        <v>#VALUE!</v>
      </c>
      <c r="N77" s="37" t="e">
        <f t="shared" si="25"/>
        <v>#VALUE!</v>
      </c>
      <c r="O77" s="37" t="e">
        <f t="shared" si="25"/>
        <v>#VALUE!</v>
      </c>
      <c r="P77" s="37" t="e">
        <f t="shared" si="25"/>
        <v>#VALUE!</v>
      </c>
      <c r="Q77" s="37" t="e">
        <f t="shared" si="25"/>
        <v>#VALUE!</v>
      </c>
      <c r="R77" s="37" t="e">
        <f t="shared" si="25"/>
        <v>#VALUE!</v>
      </c>
      <c r="S77" s="82" t="s">
        <v>102</v>
      </c>
      <c r="T77" s="27" t="s">
        <v>46</v>
      </c>
      <c r="U77" s="107" t="s">
        <v>128</v>
      </c>
      <c r="V77" s="87"/>
      <c r="W77" s="87"/>
    </row>
    <row r="78" spans="1:23" s="4" customFormat="1" ht="12">
      <c r="A78" s="81">
        <f t="shared" si="2"/>
        <v>68</v>
      </c>
      <c r="B78" s="82"/>
      <c r="C78" s="83"/>
      <c r="D78" s="84" t="s">
        <v>100</v>
      </c>
      <c r="E78" s="35" t="e">
        <f>ROUND(E76*T78,-3)</f>
        <v>#VALUE!</v>
      </c>
      <c r="F78" s="35" t="e">
        <f>E78</f>
        <v>#VALUE!</v>
      </c>
      <c r="G78" s="35">
        <v>0</v>
      </c>
      <c r="H78" s="35" t="e">
        <f>F78-G78</f>
        <v>#VALUE!</v>
      </c>
      <c r="I78" s="35"/>
      <c r="J78" s="37" t="e">
        <f>ROUND(J76/$H$76*$H$78,-3)</f>
        <v>#VALUE!</v>
      </c>
      <c r="K78" s="37" t="e">
        <f t="shared" ref="K78:R78" si="26">ROUND(K76/$H$76*$H$78,-3)</f>
        <v>#VALUE!</v>
      </c>
      <c r="L78" s="37" t="e">
        <f t="shared" si="26"/>
        <v>#VALUE!</v>
      </c>
      <c r="M78" s="37" t="e">
        <f t="shared" si="26"/>
        <v>#VALUE!</v>
      </c>
      <c r="N78" s="37" t="e">
        <f t="shared" si="26"/>
        <v>#VALUE!</v>
      </c>
      <c r="O78" s="37" t="e">
        <f t="shared" si="26"/>
        <v>#VALUE!</v>
      </c>
      <c r="P78" s="37" t="e">
        <f t="shared" si="26"/>
        <v>#VALUE!</v>
      </c>
      <c r="Q78" s="37" t="e">
        <f t="shared" si="26"/>
        <v>#VALUE!</v>
      </c>
      <c r="R78" s="37" t="e">
        <f t="shared" si="26"/>
        <v>#VALUE!</v>
      </c>
      <c r="S78" s="82" t="s">
        <v>111</v>
      </c>
      <c r="T78" s="27" t="s">
        <v>46</v>
      </c>
      <c r="U78" s="107" t="s">
        <v>128</v>
      </c>
      <c r="V78" s="87"/>
      <c r="W78" s="87"/>
    </row>
    <row r="79" spans="1:23" s="4" customFormat="1" ht="12">
      <c r="A79" s="81">
        <f t="shared" si="2"/>
        <v>69</v>
      </c>
      <c r="B79" s="117"/>
      <c r="C79" s="83"/>
      <c r="D79" s="84" t="s">
        <v>101</v>
      </c>
      <c r="E79" s="35" t="str">
        <f>U79</f>
        <v xml:space="preserve"> </v>
      </c>
      <c r="F79" s="35" t="str">
        <f>E79</f>
        <v xml:space="preserve"> </v>
      </c>
      <c r="G79" s="35">
        <v>0</v>
      </c>
      <c r="H79" s="35" t="e">
        <f>F79-G79</f>
        <v>#VALUE!</v>
      </c>
      <c r="I79" s="35"/>
      <c r="J79" s="37" t="e">
        <f>ROUND(J76/$H$76*$H$79,-3)</f>
        <v>#VALUE!</v>
      </c>
      <c r="K79" s="37" t="e">
        <f t="shared" ref="K79:R79" si="27">ROUND(K76/$H$76*$H$79,-3)</f>
        <v>#VALUE!</v>
      </c>
      <c r="L79" s="37" t="e">
        <f t="shared" si="27"/>
        <v>#VALUE!</v>
      </c>
      <c r="M79" s="37" t="e">
        <f t="shared" si="27"/>
        <v>#VALUE!</v>
      </c>
      <c r="N79" s="37" t="e">
        <f t="shared" si="27"/>
        <v>#VALUE!</v>
      </c>
      <c r="O79" s="37" t="e">
        <f t="shared" si="27"/>
        <v>#VALUE!</v>
      </c>
      <c r="P79" s="37" t="e">
        <f t="shared" si="27"/>
        <v>#VALUE!</v>
      </c>
      <c r="Q79" s="37" t="e">
        <f t="shared" si="27"/>
        <v>#VALUE!</v>
      </c>
      <c r="R79" s="37" t="e">
        <f t="shared" si="27"/>
        <v>#VALUE!</v>
      </c>
      <c r="S79" s="82" t="s">
        <v>103</v>
      </c>
      <c r="T79" s="106" t="s">
        <v>114</v>
      </c>
      <c r="U79" s="141" t="s">
        <v>46</v>
      </c>
      <c r="V79" s="142"/>
      <c r="W79" s="87"/>
    </row>
    <row r="80" spans="1:23" s="4" customFormat="1" ht="12">
      <c r="A80" s="81">
        <f t="shared" si="2"/>
        <v>70</v>
      </c>
      <c r="B80" s="117"/>
      <c r="C80" s="83"/>
      <c r="D80" s="84" t="s">
        <v>59</v>
      </c>
      <c r="E80" s="35" t="e">
        <f>SUM(E76:E79)</f>
        <v>#VALUE!</v>
      </c>
      <c r="F80" s="35" t="e">
        <f>SUM(F76:F79)</f>
        <v>#VALUE!</v>
      </c>
      <c r="G80" s="35" t="e">
        <f>SUM(G76:G79)</f>
        <v>#VALUE!</v>
      </c>
      <c r="H80" s="35" t="e">
        <f>SUM(H76:H79)</f>
        <v>#VALUE!</v>
      </c>
      <c r="I80" s="35"/>
      <c r="J80" s="35" t="e">
        <f>SUM(J76:J79)</f>
        <v>#VALUE!</v>
      </c>
      <c r="K80" s="35" t="e">
        <f t="shared" ref="K80:R80" si="28">SUM(K76:K79)</f>
        <v>#VALUE!</v>
      </c>
      <c r="L80" s="35" t="e">
        <f t="shared" si="28"/>
        <v>#VALUE!</v>
      </c>
      <c r="M80" s="35" t="e">
        <f t="shared" si="28"/>
        <v>#VALUE!</v>
      </c>
      <c r="N80" s="35" t="e">
        <f t="shared" si="28"/>
        <v>#VALUE!</v>
      </c>
      <c r="O80" s="35" t="e">
        <f t="shared" si="28"/>
        <v>#VALUE!</v>
      </c>
      <c r="P80" s="35" t="e">
        <f t="shared" si="28"/>
        <v>#VALUE!</v>
      </c>
      <c r="Q80" s="35" t="e">
        <f t="shared" si="28"/>
        <v>#VALUE!</v>
      </c>
      <c r="R80" s="35" t="e">
        <f t="shared" si="28"/>
        <v>#VALUE!</v>
      </c>
      <c r="S80" s="82"/>
      <c r="T80" s="118"/>
      <c r="U80" s="87"/>
      <c r="V80" s="87"/>
      <c r="W80" s="87"/>
    </row>
    <row r="81" spans="1:23" s="4" customFormat="1" ht="12">
      <c r="A81" s="81">
        <f t="shared" si="2"/>
        <v>71</v>
      </c>
      <c r="B81" s="87"/>
      <c r="C81" s="94"/>
      <c r="D81" s="95" t="s">
        <v>33</v>
      </c>
      <c r="E81" s="119" t="e">
        <f>ROUND(E80*$T81,-3)</f>
        <v>#VALUE!</v>
      </c>
      <c r="F81" s="119" t="e">
        <f>ROUND(F80*$T81,-3)</f>
        <v>#VALUE!</v>
      </c>
      <c r="G81" s="119" t="e">
        <f>ROUND(G80*$T81,-3)</f>
        <v>#VALUE!</v>
      </c>
      <c r="H81" s="119" t="e">
        <f>ROUND(H80*$T81,-3)</f>
        <v>#VALUE!</v>
      </c>
      <c r="I81" s="120"/>
      <c r="J81" s="119" t="e">
        <f>ROUND(J80*$T81,-3)</f>
        <v>#VALUE!</v>
      </c>
      <c r="K81" s="119" t="e">
        <f t="shared" ref="K81:R81" si="29">ROUND(K80*$T81,-3)</f>
        <v>#VALUE!</v>
      </c>
      <c r="L81" s="119" t="e">
        <f t="shared" si="29"/>
        <v>#VALUE!</v>
      </c>
      <c r="M81" s="119" t="e">
        <f t="shared" si="29"/>
        <v>#VALUE!</v>
      </c>
      <c r="N81" s="119" t="e">
        <f t="shared" si="29"/>
        <v>#VALUE!</v>
      </c>
      <c r="O81" s="119" t="e">
        <f t="shared" si="29"/>
        <v>#VALUE!</v>
      </c>
      <c r="P81" s="119" t="e">
        <f t="shared" si="29"/>
        <v>#VALUE!</v>
      </c>
      <c r="Q81" s="119" t="e">
        <f t="shared" si="29"/>
        <v>#VALUE!</v>
      </c>
      <c r="R81" s="119" t="e">
        <f t="shared" si="29"/>
        <v>#VALUE!</v>
      </c>
      <c r="S81" s="87" t="s">
        <v>47</v>
      </c>
      <c r="T81" s="24" t="s">
        <v>46</v>
      </c>
      <c r="U81" s="87"/>
      <c r="V81" s="87"/>
      <c r="W81" s="87"/>
    </row>
    <row r="82" spans="1:23" s="22" customFormat="1">
      <c r="A82" s="81">
        <f t="shared" si="2"/>
        <v>72</v>
      </c>
      <c r="B82" s="121"/>
      <c r="C82" s="122"/>
      <c r="D82" s="123" t="s">
        <v>35</v>
      </c>
      <c r="E82" s="124" t="e">
        <f>SUM(E80:E81)</f>
        <v>#VALUE!</v>
      </c>
      <c r="F82" s="124" t="e">
        <f>SUM(F80:F81)</f>
        <v>#VALUE!</v>
      </c>
      <c r="G82" s="124" t="e">
        <f>SUM(G80:G81)</f>
        <v>#VALUE!</v>
      </c>
      <c r="H82" s="124" t="e">
        <f t="shared" ref="H82" si="30">F82-G82</f>
        <v>#VALUE!</v>
      </c>
      <c r="I82" s="125"/>
      <c r="J82" s="124" t="e">
        <f>SUM(J80:J81)</f>
        <v>#VALUE!</v>
      </c>
      <c r="K82" s="124" t="e">
        <f t="shared" ref="K82:R82" si="31">SUM(K80:K81)</f>
        <v>#VALUE!</v>
      </c>
      <c r="L82" s="124" t="e">
        <f t="shared" si="31"/>
        <v>#VALUE!</v>
      </c>
      <c r="M82" s="124" t="e">
        <f t="shared" si="31"/>
        <v>#VALUE!</v>
      </c>
      <c r="N82" s="124" t="e">
        <f t="shared" si="31"/>
        <v>#VALUE!</v>
      </c>
      <c r="O82" s="124" t="e">
        <f t="shared" si="31"/>
        <v>#VALUE!</v>
      </c>
      <c r="P82" s="124" t="e">
        <f t="shared" si="31"/>
        <v>#VALUE!</v>
      </c>
      <c r="Q82" s="124" t="e">
        <f t="shared" si="31"/>
        <v>#VALUE!</v>
      </c>
      <c r="R82" s="124" t="e">
        <f t="shared" si="31"/>
        <v>#VALUE!</v>
      </c>
      <c r="S82" s="121"/>
      <c r="T82" s="126"/>
      <c r="U82" s="121"/>
      <c r="V82" s="121"/>
      <c r="W82" s="121"/>
    </row>
    <row r="83" spans="1:23" s="6" customFormat="1" thickBot="1">
      <c r="A83" s="82"/>
      <c r="B83" s="82"/>
      <c r="C83" s="82"/>
      <c r="D83" s="82"/>
      <c r="E83" s="82"/>
      <c r="F83" s="82"/>
      <c r="G83" s="82"/>
      <c r="H83" s="82"/>
      <c r="I83" s="82"/>
      <c r="J83" s="82"/>
      <c r="K83" s="82"/>
      <c r="L83" s="82"/>
      <c r="M83" s="82"/>
      <c r="N83" s="82"/>
      <c r="O83" s="82"/>
      <c r="P83" s="82"/>
      <c r="Q83" s="82"/>
      <c r="R83" s="82"/>
      <c r="S83" s="82"/>
      <c r="T83" s="82"/>
      <c r="U83" s="82"/>
      <c r="V83" s="82"/>
      <c r="W83" s="82"/>
    </row>
    <row r="84" spans="1:23" s="6" customFormat="1" ht="13.5" thickBot="1">
      <c r="A84" s="82"/>
      <c r="B84" s="82"/>
      <c r="C84" s="82"/>
      <c r="D84" s="163" t="s">
        <v>106</v>
      </c>
      <c r="E84" s="164"/>
      <c r="F84" s="127" t="e">
        <f>F82/E82</f>
        <v>#VALUE!</v>
      </c>
      <c r="G84" s="82"/>
      <c r="H84" s="82"/>
      <c r="I84" s="82"/>
      <c r="J84" s="82"/>
      <c r="K84" s="82"/>
      <c r="L84" s="82"/>
      <c r="M84" s="82"/>
      <c r="N84" s="82"/>
      <c r="O84" s="82"/>
      <c r="P84" s="82"/>
      <c r="Q84" s="82"/>
      <c r="R84" s="82"/>
      <c r="S84" s="82"/>
      <c r="T84" s="82"/>
      <c r="U84" s="82"/>
      <c r="V84" s="82"/>
      <c r="W84" s="82"/>
    </row>
    <row r="85" spans="1:23" s="6" customFormat="1" ht="13.5" thickBot="1">
      <c r="A85" s="128"/>
      <c r="B85" s="117"/>
      <c r="C85" s="117"/>
      <c r="D85" s="129"/>
      <c r="E85" s="145" t="str">
        <f>H10</f>
        <v>Green Building Cost Premium</v>
      </c>
      <c r="F85" s="145"/>
      <c r="G85" s="145"/>
      <c r="H85" s="130" t="e">
        <f>H82/E82</f>
        <v>#VALUE!</v>
      </c>
      <c r="I85" s="82"/>
      <c r="J85" s="82"/>
      <c r="K85" s="82"/>
      <c r="L85" s="82"/>
      <c r="M85" s="82"/>
      <c r="N85" s="82"/>
      <c r="O85" s="82"/>
      <c r="P85" s="82"/>
      <c r="Q85" s="82"/>
      <c r="R85" s="82"/>
      <c r="S85" s="82"/>
      <c r="T85" s="118"/>
      <c r="U85" s="82"/>
      <c r="V85" s="82"/>
      <c r="W85" s="82"/>
    </row>
    <row r="86" spans="1:23" s="7" customFormat="1" ht="13.5" thickBot="1">
      <c r="A86" s="131"/>
      <c r="B86" s="132"/>
      <c r="C86" s="132"/>
      <c r="D86" s="133"/>
      <c r="E86" s="158" t="s">
        <v>108</v>
      </c>
      <c r="F86" s="158"/>
      <c r="G86" s="158"/>
      <c r="H86" s="158"/>
      <c r="I86" s="134"/>
      <c r="J86" s="135" t="e">
        <f>J82/$H82</f>
        <v>#VALUE!</v>
      </c>
      <c r="K86" s="127" t="e">
        <f t="shared" ref="K86:R86" si="32">K82/$H82</f>
        <v>#VALUE!</v>
      </c>
      <c r="L86" s="127" t="e">
        <f t="shared" si="32"/>
        <v>#VALUE!</v>
      </c>
      <c r="M86" s="127" t="e">
        <f t="shared" si="32"/>
        <v>#VALUE!</v>
      </c>
      <c r="N86" s="127" t="e">
        <f t="shared" si="32"/>
        <v>#VALUE!</v>
      </c>
      <c r="O86" s="127" t="e">
        <f t="shared" si="32"/>
        <v>#VALUE!</v>
      </c>
      <c r="P86" s="127" t="e">
        <f t="shared" si="32"/>
        <v>#VALUE!</v>
      </c>
      <c r="Q86" s="127" t="e">
        <f t="shared" si="32"/>
        <v>#VALUE!</v>
      </c>
      <c r="R86" s="127" t="e">
        <f t="shared" si="32"/>
        <v>#VALUE!</v>
      </c>
      <c r="S86" s="133"/>
      <c r="T86" s="136"/>
      <c r="U86" s="133"/>
      <c r="V86" s="133"/>
      <c r="W86" s="133"/>
    </row>
    <row r="87" spans="1:23" s="7" customFormat="1">
      <c r="A87" s="20"/>
      <c r="B87" s="11"/>
      <c r="C87" s="11"/>
      <c r="D87" s="11"/>
      <c r="E87" s="12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T87" s="8"/>
    </row>
    <row r="88" spans="1:23" s="7" customFormat="1">
      <c r="A88" s="20"/>
      <c r="B88" s="11"/>
      <c r="C88" s="11"/>
      <c r="D88" s="11"/>
      <c r="E88" s="12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T88" s="8"/>
    </row>
    <row r="89" spans="1:23" s="7" customFormat="1">
      <c r="A89" s="20"/>
      <c r="B89" s="11"/>
      <c r="C89" s="11"/>
      <c r="D89" s="11"/>
      <c r="E89" s="12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T89" s="8"/>
    </row>
    <row r="90" spans="1:23" s="7" customFormat="1">
      <c r="A90" s="20"/>
      <c r="B90" s="11"/>
      <c r="C90" s="11"/>
      <c r="D90" s="11"/>
      <c r="E90" s="12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T90" s="8"/>
    </row>
    <row r="91" spans="1:23" s="7" customFormat="1">
      <c r="A91" s="20"/>
      <c r="B91" s="11"/>
      <c r="C91" s="11"/>
      <c r="D91" s="11"/>
      <c r="E91" s="12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T91" s="8"/>
    </row>
    <row r="92" spans="1:23" s="7" customFormat="1">
      <c r="A92" s="20"/>
      <c r="B92" s="11"/>
      <c r="C92" s="11"/>
      <c r="D92" s="11"/>
      <c r="E92" s="12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T92" s="8"/>
    </row>
    <row r="93" spans="1:23" s="7" customFormat="1">
      <c r="A93" s="20"/>
      <c r="B93" s="11"/>
      <c r="C93" s="11"/>
      <c r="D93" s="11"/>
      <c r="E93" s="12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T93" s="8"/>
    </row>
    <row r="94" spans="1:23" s="7" customFormat="1">
      <c r="A94" s="20"/>
      <c r="B94" s="11"/>
      <c r="C94" s="11"/>
      <c r="D94" s="11"/>
      <c r="E94" s="12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T94" s="8"/>
    </row>
    <row r="95" spans="1:23" s="7" customFormat="1">
      <c r="A95" s="20"/>
      <c r="B95" s="11"/>
      <c r="C95" s="11"/>
      <c r="D95" s="11"/>
      <c r="E95" s="12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T95" s="8"/>
    </row>
    <row r="96" spans="1:23" s="7" customFormat="1">
      <c r="A96" s="20"/>
      <c r="B96" s="11"/>
      <c r="C96" s="11"/>
      <c r="D96" s="11"/>
      <c r="E96" s="12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T96" s="8"/>
    </row>
    <row r="97" spans="1:20" s="7" customFormat="1">
      <c r="A97" s="20"/>
      <c r="B97" s="11"/>
      <c r="C97" s="11"/>
      <c r="D97" s="11"/>
      <c r="E97" s="12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T97" s="8"/>
    </row>
    <row r="98" spans="1:20" s="7" customFormat="1">
      <c r="A98" s="20"/>
      <c r="B98" s="11"/>
      <c r="C98" s="11"/>
      <c r="D98" s="11"/>
      <c r="E98" s="12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T98" s="8"/>
    </row>
    <row r="99" spans="1:20" s="7" customFormat="1">
      <c r="A99" s="20"/>
      <c r="B99" s="11"/>
      <c r="C99" s="11"/>
      <c r="D99" s="11"/>
      <c r="E99" s="12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T99" s="8"/>
    </row>
    <row r="100" spans="1:20" s="7" customFormat="1">
      <c r="A100" s="20"/>
      <c r="B100" s="11"/>
      <c r="C100" s="11"/>
      <c r="D100" s="11"/>
      <c r="E100" s="12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T100" s="8"/>
    </row>
    <row r="101" spans="1:20" s="7" customFormat="1">
      <c r="A101" s="20"/>
      <c r="B101" s="11"/>
      <c r="C101" s="11"/>
      <c r="D101" s="11"/>
      <c r="E101" s="12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T101" s="8"/>
    </row>
    <row r="102" spans="1:20" s="7" customFormat="1">
      <c r="A102" s="20"/>
      <c r="B102" s="11"/>
      <c r="C102" s="11"/>
      <c r="D102" s="11"/>
      <c r="E102" s="12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T102" s="8"/>
    </row>
    <row r="103" spans="1:20" s="7" customFormat="1">
      <c r="A103" s="20"/>
      <c r="B103" s="11"/>
      <c r="C103" s="11"/>
      <c r="D103" s="11"/>
      <c r="E103" s="12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T103" s="8"/>
    </row>
    <row r="104" spans="1:20" s="7" customFormat="1">
      <c r="A104" s="20"/>
      <c r="B104" s="11"/>
      <c r="C104" s="11"/>
      <c r="D104" s="11"/>
      <c r="E104" s="12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T104" s="8"/>
    </row>
    <row r="105" spans="1:20" s="7" customFormat="1">
      <c r="A105" s="20"/>
      <c r="B105" s="11"/>
      <c r="C105" s="11"/>
      <c r="D105" s="11"/>
      <c r="E105" s="12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T105" s="8"/>
    </row>
    <row r="106" spans="1:20" s="7" customFormat="1">
      <c r="A106" s="20"/>
      <c r="B106" s="11"/>
      <c r="C106" s="11"/>
      <c r="D106" s="11"/>
      <c r="E106" s="12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T106" s="8"/>
    </row>
    <row r="107" spans="1:20" s="7" customFormat="1">
      <c r="A107" s="20"/>
      <c r="B107" s="11"/>
      <c r="C107" s="11"/>
      <c r="D107" s="11"/>
      <c r="E107" s="12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T107" s="8"/>
    </row>
    <row r="108" spans="1:20" s="7" customFormat="1">
      <c r="A108" s="20"/>
      <c r="B108" s="11"/>
      <c r="C108" s="11"/>
      <c r="D108" s="11"/>
      <c r="E108" s="12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T108" s="8"/>
    </row>
    <row r="109" spans="1:20" s="7" customFormat="1">
      <c r="A109" s="20"/>
      <c r="B109" s="11"/>
      <c r="C109" s="11"/>
      <c r="D109" s="11"/>
      <c r="E109" s="12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T109" s="8"/>
    </row>
    <row r="110" spans="1:20" s="7" customFormat="1">
      <c r="A110" s="20"/>
      <c r="B110" s="11"/>
      <c r="C110" s="11"/>
      <c r="D110" s="11"/>
      <c r="E110" s="12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T110" s="8"/>
    </row>
    <row r="111" spans="1:20" s="7" customFormat="1">
      <c r="A111" s="20"/>
      <c r="B111" s="11"/>
      <c r="C111" s="11"/>
      <c r="D111" s="11"/>
      <c r="E111" s="12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T111" s="8"/>
    </row>
    <row r="112" spans="1:20" s="7" customFormat="1">
      <c r="A112" s="20"/>
      <c r="B112" s="11"/>
      <c r="C112" s="11"/>
      <c r="D112" s="11"/>
      <c r="E112" s="12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T112" s="8"/>
    </row>
    <row r="113" spans="1:20" s="7" customFormat="1">
      <c r="A113" s="20"/>
      <c r="B113" s="11"/>
      <c r="C113" s="11"/>
      <c r="D113" s="11"/>
      <c r="E113" s="12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T113" s="8"/>
    </row>
    <row r="114" spans="1:20" s="7" customFormat="1">
      <c r="A114" s="20"/>
      <c r="B114" s="11"/>
      <c r="C114" s="11"/>
      <c r="D114" s="11"/>
      <c r="E114" s="12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T114" s="8"/>
    </row>
    <row r="115" spans="1:20">
      <c r="A115" s="15"/>
      <c r="B115" s="15"/>
      <c r="C115" s="15"/>
    </row>
  </sheetData>
  <sheetProtection password="C448" sheet="1" objects="1" scenarios="1"/>
  <mergeCells count="36">
    <mergeCell ref="A10:A11"/>
    <mergeCell ref="C10:C11"/>
    <mergeCell ref="D10:D11"/>
    <mergeCell ref="V73:V74"/>
    <mergeCell ref="W73:W74"/>
    <mergeCell ref="J10:R10"/>
    <mergeCell ref="T71:U71"/>
    <mergeCell ref="U70:V70"/>
    <mergeCell ref="T60:U61"/>
    <mergeCell ref="T62:U62"/>
    <mergeCell ref="T63:U63"/>
    <mergeCell ref="T64:U64"/>
    <mergeCell ref="C3:D3"/>
    <mergeCell ref="C4:D4"/>
    <mergeCell ref="C5:D5"/>
    <mergeCell ref="C6:D6"/>
    <mergeCell ref="C7:D7"/>
    <mergeCell ref="E86:H86"/>
    <mergeCell ref="E10:E11"/>
    <mergeCell ref="F10:F11"/>
    <mergeCell ref="G10:G11"/>
    <mergeCell ref="H10:H11"/>
    <mergeCell ref="D84:E84"/>
    <mergeCell ref="U79:V79"/>
    <mergeCell ref="E3:F3"/>
    <mergeCell ref="E4:F4"/>
    <mergeCell ref="E5:F5"/>
    <mergeCell ref="E85:G85"/>
    <mergeCell ref="V60:W61"/>
    <mergeCell ref="V63:W63"/>
    <mergeCell ref="V64:W64"/>
    <mergeCell ref="V62:W62"/>
    <mergeCell ref="T54:U55"/>
    <mergeCell ref="T56:U56"/>
    <mergeCell ref="T57:U57"/>
    <mergeCell ref="T58:U58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  <colBreaks count="1" manualBreakCount="1">
    <brk id="1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Rc Premium</vt:lpstr>
      <vt:lpstr>Sheet1</vt:lpstr>
      <vt:lpstr>'Rc Premium'!Print_Area</vt:lpstr>
    </vt:vector>
  </TitlesOfParts>
  <Company>Davis Langdon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Reinier Kuipers</dc:creator>
  <cp:lastModifiedBy>Chris de Klerk</cp:lastModifiedBy>
  <cp:lastPrinted>2015-05-26T12:15:25Z</cp:lastPrinted>
  <dcterms:created xsi:type="dcterms:W3CDTF">1998-01-15T06:28:52Z</dcterms:created>
  <dcterms:modified xsi:type="dcterms:W3CDTF">2017-02-08T07:45:36Z</dcterms:modified>
</cp:coreProperties>
</file>